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cmir\Desktop\"/>
    </mc:Choice>
  </mc:AlternateContent>
  <xr:revisionPtr revIDLastSave="0" documentId="8_{44B83143-C5AB-44C3-9622-A8E2D4450DC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doporučené k podpoře" sheetId="3" r:id="rId1"/>
    <sheet name="nedoporučené k podpoře" sheetId="5" r:id="rId2"/>
  </sheets>
  <definedNames>
    <definedName name="_xlnm._FilterDatabase" localSheetId="0" hidden="1">'doporučené k podpoře'!$A$2:$K$96</definedName>
    <definedName name="_xlnm._FilterDatabase" localSheetId="1" hidden="1">'nedoporučené k podpoře'!$A$2:$J$85</definedName>
    <definedName name="_xlnm.Print_Titles" localSheetId="0">'doporučené k podpoře'!$1:$2</definedName>
    <definedName name="_xlnm.Print_Titles" localSheetId="1">'nedoporučené k podpoře'!$1:$2</definedName>
    <definedName name="_xlnm.Print_Area" localSheetId="0">'doporučené k podpoře'!$A$1:$K$96</definedName>
    <definedName name="_xlnm.Print_Area" localSheetId="1">'nedoporučené k podpoře'!$A$1:$J$85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3" l="1"/>
  <c r="K24" i="3"/>
  <c r="K78" i="3"/>
  <c r="K41" i="3"/>
  <c r="K81" i="3"/>
  <c r="K84" i="3"/>
  <c r="K9" i="3"/>
  <c r="K30" i="3"/>
  <c r="K28" i="3"/>
  <c r="K67" i="3"/>
  <c r="K32" i="3"/>
  <c r="K62" i="3"/>
  <c r="K13" i="3"/>
  <c r="K48" i="3"/>
  <c r="K14" i="3"/>
  <c r="K26" i="3"/>
  <c r="K36" i="3"/>
  <c r="K60" i="3"/>
  <c r="K92" i="3"/>
  <c r="K83" i="3"/>
  <c r="K49" i="3"/>
  <c r="K89" i="3"/>
  <c r="K76" i="3"/>
  <c r="K71" i="3"/>
  <c r="K35" i="3"/>
  <c r="K8" i="3"/>
  <c r="K34" i="3"/>
  <c r="K33" i="3"/>
  <c r="K54" i="3"/>
  <c r="K37" i="3"/>
  <c r="K47" i="3"/>
  <c r="K96" i="3"/>
  <c r="K52" i="3"/>
  <c r="K87" i="3"/>
  <c r="K90" i="3"/>
  <c r="K72" i="3"/>
  <c r="K53" i="3"/>
  <c r="K75" i="3"/>
  <c r="K19" i="3"/>
  <c r="K27" i="3"/>
  <c r="K42" i="3"/>
  <c r="K15" i="3"/>
  <c r="K93" i="3"/>
  <c r="K23" i="3"/>
  <c r="K73" i="3"/>
  <c r="K80" i="3"/>
  <c r="K6" i="3"/>
  <c r="K17" i="3"/>
  <c r="K86" i="3"/>
  <c r="K79" i="3"/>
  <c r="K85" i="3"/>
  <c r="K22" i="3"/>
  <c r="K44" i="3"/>
  <c r="K51" i="3"/>
  <c r="K82" i="3"/>
  <c r="K91" i="3"/>
  <c r="K64" i="3"/>
  <c r="K3" i="3"/>
  <c r="K21" i="3"/>
  <c r="K57" i="3"/>
  <c r="K70" i="3"/>
  <c r="K69" i="3"/>
  <c r="K4" i="3"/>
  <c r="K43" i="3"/>
  <c r="K25" i="3"/>
  <c r="K7" i="3"/>
  <c r="K11" i="3"/>
  <c r="K31" i="3"/>
  <c r="K50" i="3"/>
  <c r="K45" i="3"/>
  <c r="K18" i="3"/>
  <c r="K59" i="3"/>
  <c r="K65" i="3"/>
  <c r="K95" i="3"/>
  <c r="K40" i="3"/>
  <c r="K61" i="3"/>
  <c r="K94" i="3"/>
  <c r="K12" i="3"/>
  <c r="K20" i="3"/>
  <c r="K10" i="3"/>
  <c r="K63" i="3"/>
  <c r="K16" i="3"/>
  <c r="K68" i="3"/>
  <c r="K38" i="3"/>
  <c r="K88" i="3"/>
  <c r="K66" i="3"/>
  <c r="K55" i="3"/>
  <c r="K77" i="3"/>
  <c r="K46" i="3"/>
  <c r="K39" i="3"/>
  <c r="K29" i="3"/>
</calcChain>
</file>

<file path=xl/sharedStrings.xml><?xml version="1.0" encoding="utf-8"?>
<sst xmlns="http://schemas.openxmlformats.org/spreadsheetml/2006/main" count="1085" uniqueCount="552">
  <si>
    <t>Název akce</t>
  </si>
  <si>
    <t>Středočeský</t>
  </si>
  <si>
    <t>Město Bakov nad Jizerou</t>
  </si>
  <si>
    <t>Městys Březno</t>
  </si>
  <si>
    <t>Pardubický</t>
  </si>
  <si>
    <t>Obec Budislav</t>
  </si>
  <si>
    <t>Liberecký</t>
  </si>
  <si>
    <t>2022 - 9 TI Březno</t>
  </si>
  <si>
    <t>2022 - 42 TI Bakov nad Jizerou</t>
  </si>
  <si>
    <t>2022 - 17 TI Cvikov</t>
  </si>
  <si>
    <t>Město Cvikov</t>
  </si>
  <si>
    <t>Vysočina</t>
  </si>
  <si>
    <t>2022 - 5 TI Černá</t>
  </si>
  <si>
    <t>Obec Černá</t>
  </si>
  <si>
    <t>Plzeňský</t>
  </si>
  <si>
    <t>2022 - 7 TI Dešenice</t>
  </si>
  <si>
    <t>Městys Dešenice</t>
  </si>
  <si>
    <t>2022 - 9 TI Díly</t>
  </si>
  <si>
    <t>Obec Díly</t>
  </si>
  <si>
    <t>Moravskoslezský</t>
  </si>
  <si>
    <t>Obec Dolní Lomná</t>
  </si>
  <si>
    <t>2022 - 4 TI Dolní Lomná</t>
  </si>
  <si>
    <t>Jihomoravský</t>
  </si>
  <si>
    <t>2022 - 6 TI Dolní Věstonice</t>
  </si>
  <si>
    <t>Obec Dolní Věstonice</t>
  </si>
  <si>
    <t>2022 - 14 TI Dolní Věstonice</t>
  </si>
  <si>
    <t>2022 - 13 TI Budislav</t>
  </si>
  <si>
    <t>Olomoucký</t>
  </si>
  <si>
    <t>2022 - 6 TI Dubicko</t>
  </si>
  <si>
    <t>Obec Dubicko</t>
  </si>
  <si>
    <t>2022 - 19 TI Dubňany</t>
  </si>
  <si>
    <t>Město Dubňany</t>
  </si>
  <si>
    <t>Královéhradecký</t>
  </si>
  <si>
    <t>2022 - 11 TI Dvůr Králové nad Labem</t>
  </si>
  <si>
    <t>Město Dvůr Králové nad Labem</t>
  </si>
  <si>
    <t>2022 - 8 TI Hojanovice</t>
  </si>
  <si>
    <t>Obec Hojanovice</t>
  </si>
  <si>
    <t>2022 - 12 TI Horní Bojanovice</t>
  </si>
  <si>
    <t>Obec Horní Bojanovice</t>
  </si>
  <si>
    <t>Obec Horní Studénky</t>
  </si>
  <si>
    <t>2022 - 6 TI Horní Studénky</t>
  </si>
  <si>
    <t>2022 - 19 TI Hostinné</t>
  </si>
  <si>
    <t>Město Hostinné</t>
  </si>
  <si>
    <t>2022 - 17 TI Chvaletice</t>
  </si>
  <si>
    <t>Město Chvaletice</t>
  </si>
  <si>
    <t>2022 -- 22 TI Chotěboř</t>
  </si>
  <si>
    <t>Město Chotěboř</t>
  </si>
  <si>
    <t>Město Javorník</t>
  </si>
  <si>
    <t>2022 - 9 TI Javorník</t>
  </si>
  <si>
    <t>Město Kasejovice</t>
  </si>
  <si>
    <t>2022 - 3 TI Kámen</t>
  </si>
  <si>
    <t>Obec Kámen</t>
  </si>
  <si>
    <t>2022 - 15 TI Kasejovice</t>
  </si>
  <si>
    <t>2022 - 5 TI Komorní Lhotka</t>
  </si>
  <si>
    <t>Obec Komorní Lhotka</t>
  </si>
  <si>
    <t>2022 - 26 TI Kostice</t>
  </si>
  <si>
    <t>Obec Kostice</t>
  </si>
  <si>
    <t>2022 - 4 TI Kralice nad Oslavou</t>
  </si>
  <si>
    <t>Obec Kralice nad Oslavou</t>
  </si>
  <si>
    <t>2022 - 17 TI Lípa</t>
  </si>
  <si>
    <t>Obec Lípa</t>
  </si>
  <si>
    <t>2022 - 5 TI Lipová</t>
  </si>
  <si>
    <t>Obec Lipová</t>
  </si>
  <si>
    <t>2022 - 4 TI Lipovec</t>
  </si>
  <si>
    <t>Obec Lipovec</t>
  </si>
  <si>
    <t>Karlovarský</t>
  </si>
  <si>
    <t>2022 - 13 TI Luby</t>
  </si>
  <si>
    <t>Město Luby</t>
  </si>
  <si>
    <t>2022 - 35 TI Luka nad Jihlavou</t>
  </si>
  <si>
    <t>Městys Luka nad Jihlavou</t>
  </si>
  <si>
    <t>Jihočeský</t>
  </si>
  <si>
    <t>Obec Malenice</t>
  </si>
  <si>
    <t>2022 - 22 TI Malenice</t>
  </si>
  <si>
    <t>2022 - 15 TI Mariánské Lázně</t>
  </si>
  <si>
    <t>Město Mariánské Lázně</t>
  </si>
  <si>
    <t>2022 - 4 TI Mlékosrby</t>
  </si>
  <si>
    <t>Obec Mlékosrby</t>
  </si>
  <si>
    <t>2022 - 22 TI Moravičany</t>
  </si>
  <si>
    <t>Obec Moravičany</t>
  </si>
  <si>
    <t>Zlínský</t>
  </si>
  <si>
    <t>2022 - 19 TI Morkovice-Slížany</t>
  </si>
  <si>
    <t>Město Morkovice-Slížany</t>
  </si>
  <si>
    <t>2022 - 50 TI Letovice</t>
  </si>
  <si>
    <t>Město Letovice</t>
  </si>
  <si>
    <t>Obec Bořice</t>
  </si>
  <si>
    <t>2022 - 9 TI Bořice</t>
  </si>
  <si>
    <t>2022 - 12 TI Hrušov</t>
  </si>
  <si>
    <t>Obec Hrušov</t>
  </si>
  <si>
    <t>2022 - 7 TI Dobříkov</t>
  </si>
  <si>
    <t>Obec Dobříkov</t>
  </si>
  <si>
    <t>2022 - 10 TI Bohdalín</t>
  </si>
  <si>
    <t>Obec Bohdalín</t>
  </si>
  <si>
    <t>Obec Heroltice</t>
  </si>
  <si>
    <t>2022 - 14 TI Heroltice</t>
  </si>
  <si>
    <t>2022 - 22 TI Hradec nad Svitavou</t>
  </si>
  <si>
    <t>Obec Hradec nad Svitavou</t>
  </si>
  <si>
    <t>2022 - 11 TI Hrotovice</t>
  </si>
  <si>
    <t>Město Hrotovice</t>
  </si>
  <si>
    <t>2022 - 14 TI Jankovice</t>
  </si>
  <si>
    <t>Obec Jankovice</t>
  </si>
  <si>
    <t>2022 - 8 TI Melč</t>
  </si>
  <si>
    <t>Obec Melč</t>
  </si>
  <si>
    <t>2022 - 5 TI Myslív</t>
  </si>
  <si>
    <t>Obec Myslív</t>
  </si>
  <si>
    <t>2022 - 10 TI Brodek u Přerova</t>
  </si>
  <si>
    <t>Městys Brodek u Přerova</t>
  </si>
  <si>
    <t>2022 - 20 TI Fulnek</t>
  </si>
  <si>
    <t>Město Fulnek</t>
  </si>
  <si>
    <t>2022 - 23 TI Litomyšl</t>
  </si>
  <si>
    <t>Město Litomyšl</t>
  </si>
  <si>
    <t>2022 - 10 TI Černošín</t>
  </si>
  <si>
    <t>Město Černošín</t>
  </si>
  <si>
    <t>2022 - 5 TI Janov nad Nisou</t>
  </si>
  <si>
    <t>Obec Janov nad Nisou</t>
  </si>
  <si>
    <t>2022 - 31 TI Hrabětice</t>
  </si>
  <si>
    <t>Obec Hrabětice</t>
  </si>
  <si>
    <t>2022 - 10 TI Doloplazy</t>
  </si>
  <si>
    <t>Obec Doloplazy</t>
  </si>
  <si>
    <t>2022 - 4 TI Číměř</t>
  </si>
  <si>
    <t>Obec Číměř</t>
  </si>
  <si>
    <t>2022 - 15 TI Karviná</t>
  </si>
  <si>
    <t>Staturátní město Karviná</t>
  </si>
  <si>
    <t>2022 - 15 TI Louňovice pod Blaníkem</t>
  </si>
  <si>
    <t>Městys Louňovice pod Blaníkem</t>
  </si>
  <si>
    <t>2022 - 8 TI Horní Benešov</t>
  </si>
  <si>
    <t>Město Horní Benešov</t>
  </si>
  <si>
    <t>2022 - 10 TI Kamenice</t>
  </si>
  <si>
    <t>Městys Kamenice</t>
  </si>
  <si>
    <t>Obec Malé Svatoňovice</t>
  </si>
  <si>
    <t>2022 - 12 TI Manětín</t>
  </si>
  <si>
    <t>Město Manětín</t>
  </si>
  <si>
    <t>2022 - 4 TI Bavorov</t>
  </si>
  <si>
    <t>Město Bavorov</t>
  </si>
  <si>
    <t>2022 - 8 TI Chlumětín</t>
  </si>
  <si>
    <t>Obec Chlumětín</t>
  </si>
  <si>
    <t>2022 - 6 TI Chyšky</t>
  </si>
  <si>
    <t>Obec Chyšky</t>
  </si>
  <si>
    <t>2022 - 5 TI Babylon</t>
  </si>
  <si>
    <t>Obec Babylon</t>
  </si>
  <si>
    <t>2022 - 11 TI Dešov</t>
  </si>
  <si>
    <t>Obec Dešov</t>
  </si>
  <si>
    <t>2022 - 22 TI Líšnice</t>
  </si>
  <si>
    <t>Obec Líšnice</t>
  </si>
  <si>
    <t>2022 - 13 TI Červenka</t>
  </si>
  <si>
    <t>Obec Červenka</t>
  </si>
  <si>
    <t>2022 - 18 TI Jaroslavice</t>
  </si>
  <si>
    <t>Obec Jaroslavice</t>
  </si>
  <si>
    <t>2022 - 3 TI Moravské Budějovice</t>
  </si>
  <si>
    <t>Město Moravské Budějovice</t>
  </si>
  <si>
    <t>2022 - 21 TI Kostelec</t>
  </si>
  <si>
    <t>Obec Kostelec</t>
  </si>
  <si>
    <t>2022 - 10 TI Lično</t>
  </si>
  <si>
    <t>Obec Lično</t>
  </si>
  <si>
    <t>2022 - 34 TI Mistrovice</t>
  </si>
  <si>
    <t>Obec Mistrovice</t>
  </si>
  <si>
    <t>2022 - 33 TI Bohdalovice</t>
  </si>
  <si>
    <t>Obec Bohdalovice</t>
  </si>
  <si>
    <t>2022 - 12 TI Jaroměřice nad Rokytnou</t>
  </si>
  <si>
    <t>Město Jaroměřice nad Rokytnou</t>
  </si>
  <si>
    <t>2022 - 18 TI Lukavec</t>
  </si>
  <si>
    <t>Městys Lukavec</t>
  </si>
  <si>
    <t>2022 - 11 TI Hranice</t>
  </si>
  <si>
    <t>Město Hranice</t>
  </si>
  <si>
    <t>2022 - 4 TI Kostelec nad Vltavou</t>
  </si>
  <si>
    <t>Obec Kostelec nad Vltavou</t>
  </si>
  <si>
    <t>2022 - 28 TI Kralovice</t>
  </si>
  <si>
    <t>Město Kralovice</t>
  </si>
  <si>
    <t>2022 - 7 TI Hať</t>
  </si>
  <si>
    <t>Obec Hať</t>
  </si>
  <si>
    <t>Ústecký</t>
  </si>
  <si>
    <t>2022 - 10 TI Horní Podluží</t>
  </si>
  <si>
    <t>Obec Horní Podluží</t>
  </si>
  <si>
    <t>2022 - 10 TI Kostelec na Hané</t>
  </si>
  <si>
    <t>Město Kostelec na Hané</t>
  </si>
  <si>
    <t>2022 - 9 TI Horní Poříčí</t>
  </si>
  <si>
    <t>Obec Horní Poříčí</t>
  </si>
  <si>
    <t>2022 - 8 TI Kostelec</t>
  </si>
  <si>
    <t>2022 - 18 TI Mohelnice</t>
  </si>
  <si>
    <t>Město Mohelnice</t>
  </si>
  <si>
    <t>2022 - 9 TI Bohdalice-Pavlovice</t>
  </si>
  <si>
    <t>Obec Bohdalice-Pavlovice</t>
  </si>
  <si>
    <t>2022 - 14 TI Bořetice</t>
  </si>
  <si>
    <t>Obec Bořetice</t>
  </si>
  <si>
    <t>Město Hlinsko</t>
  </si>
  <si>
    <t>2022 - 16 TI Němčice</t>
  </si>
  <si>
    <t>Obec Němčice</t>
  </si>
  <si>
    <t>2022 - 24 TI Nové Město</t>
  </si>
  <si>
    <t>Obec Nové Město</t>
  </si>
  <si>
    <t>2022 - 11 TI Nové Veselí</t>
  </si>
  <si>
    <t>Městys Nové Veselí</t>
  </si>
  <si>
    <t>2022 - 18 TI Olešnice</t>
  </si>
  <si>
    <t>Město Olešnice</t>
  </si>
  <si>
    <t>2022 - 6 TI Petrovice</t>
  </si>
  <si>
    <t>Obec Petrovice</t>
  </si>
  <si>
    <t>Obec Ořechov</t>
  </si>
  <si>
    <t>Obec Oucmanice</t>
  </si>
  <si>
    <t>2022 - 38 TI Ořechov</t>
  </si>
  <si>
    <t>2022 - 9 TI Oucmanice</t>
  </si>
  <si>
    <t>2022 - 10 TI Pačlavice</t>
  </si>
  <si>
    <t>Obec Pačlavice</t>
  </si>
  <si>
    <t>2022 - 6 TI Panenská Rozsíčka</t>
  </si>
  <si>
    <t>Obec Panenská Rozsíčka</t>
  </si>
  <si>
    <t>2022 - 15 TI Postřekov</t>
  </si>
  <si>
    <t>Obec Postřekov</t>
  </si>
  <si>
    <t>2022 - 8 TI Přílepy</t>
  </si>
  <si>
    <t>Obec Přílepy</t>
  </si>
  <si>
    <t>2022 - 27 TI Potěhy</t>
  </si>
  <si>
    <t>Obec Potěhy</t>
  </si>
  <si>
    <t>2022 - 39 TI Proseč</t>
  </si>
  <si>
    <t>Město Proseč</t>
  </si>
  <si>
    <t>2022 - 14 TI Pozďatín</t>
  </si>
  <si>
    <t>Obec Pozďatín</t>
  </si>
  <si>
    <t>2022 - 15 TI Předhradí</t>
  </si>
  <si>
    <t>Obec Předhradí</t>
  </si>
  <si>
    <t>2022 - 10 TI Pustá Polom</t>
  </si>
  <si>
    <t>Obec Pustá Polom</t>
  </si>
  <si>
    <t>2022 - 16 TI Rouchovany</t>
  </si>
  <si>
    <t>Obec Rouchovany</t>
  </si>
  <si>
    <t>2022 - 5 TI Slatina</t>
  </si>
  <si>
    <t>Obec Slatina</t>
  </si>
  <si>
    <t>2022 - 4 TI Stavěšice</t>
  </si>
  <si>
    <t>Obec Stavěšice</t>
  </si>
  <si>
    <t>2022 - 6 TI Sulíkov</t>
  </si>
  <si>
    <t>Obec Sulíkov</t>
  </si>
  <si>
    <t>2022 - 4 TI Světlá nad Sázavou</t>
  </si>
  <si>
    <t>Město Světlá nad Sázavou</t>
  </si>
  <si>
    <t>2022 - 1 TI Svinaře</t>
  </si>
  <si>
    <t>Obec Svinaře</t>
  </si>
  <si>
    <t>2022 - 13 TI Svitavy</t>
  </si>
  <si>
    <t>Město Svitavy</t>
  </si>
  <si>
    <t>2022 - 29 TI Šluknov</t>
  </si>
  <si>
    <t>Město Šluknov</t>
  </si>
  <si>
    <t>2022 - 6 TI Šumice</t>
  </si>
  <si>
    <t>Obec Šumice</t>
  </si>
  <si>
    <t>2022 - 6 TI Tisová</t>
  </si>
  <si>
    <t>Obec Tisová</t>
  </si>
  <si>
    <t>2022 - 18 TI Újezd</t>
  </si>
  <si>
    <t>Obec Újezd</t>
  </si>
  <si>
    <t>2022 - 12 TI Úštěk</t>
  </si>
  <si>
    <t>Město Úštěk</t>
  </si>
  <si>
    <t>2022 - 29 TI Valeč</t>
  </si>
  <si>
    <t>Obec Valeč</t>
  </si>
  <si>
    <t>2022 - 13 TI Vanovice</t>
  </si>
  <si>
    <t>Obec Vanovice</t>
  </si>
  <si>
    <t>2022 - 9 TI Vedrovice</t>
  </si>
  <si>
    <t>Obec Vedrovice</t>
  </si>
  <si>
    <t>2022 - 16 TI Velká Štáhle</t>
  </si>
  <si>
    <t>Obec Velká Štáhle</t>
  </si>
  <si>
    <t>2022 - 3 TI Višňová</t>
  </si>
  <si>
    <t>Obec Višňová</t>
  </si>
  <si>
    <t>2022 - 6 TI Albrechtice nad Vltavou</t>
  </si>
  <si>
    <t>Obec Albrechtice nad Vltavou</t>
  </si>
  <si>
    <t>2022 - 4 TI Dobřany</t>
  </si>
  <si>
    <t>Obec Dobřany</t>
  </si>
  <si>
    <t>2022 - 19 TI Hlízov</t>
  </si>
  <si>
    <t>Obec Hlízov</t>
  </si>
  <si>
    <t>2022 - 2 TI Naloučany</t>
  </si>
  <si>
    <t>Obec Naloučany</t>
  </si>
  <si>
    <t>2022 - 57 TI Němčice nad Hanou</t>
  </si>
  <si>
    <t>2022 - 11 TI Paceřice</t>
  </si>
  <si>
    <t>2022 - 4 TI Pacov</t>
  </si>
  <si>
    <t>2022 - 10 TI Počátky</t>
  </si>
  <si>
    <t>2022 - 9 TI Podhořany</t>
  </si>
  <si>
    <t>2022 - 9 TI Pravčice</t>
  </si>
  <si>
    <t>2022 - 7 TI Prusinovice</t>
  </si>
  <si>
    <t>2022 – 37 TI Předklášteří</t>
  </si>
  <si>
    <t>2022 - 45 TI Račice</t>
  </si>
  <si>
    <t>2022 - 14 TI Rašovice</t>
  </si>
  <si>
    <t>2022 - 10 TI Rejštejn</t>
  </si>
  <si>
    <t>2022 - 2 TI Rodinov</t>
  </si>
  <si>
    <t>2022 - 4 TI Rohozná</t>
  </si>
  <si>
    <t>2022 - 11 TI Ruda nad Moravou</t>
  </si>
  <si>
    <t>2021 - 6 TI Rudice</t>
  </si>
  <si>
    <t>2022 - 18 TI Semanín</t>
  </si>
  <si>
    <t>2022 - 18 TI Semice</t>
  </si>
  <si>
    <t>2022 - 14 TI Senice</t>
  </si>
  <si>
    <t>2022 - 2 TI Sloupnice</t>
  </si>
  <si>
    <t>2022 - 10 TI Služovice</t>
  </si>
  <si>
    <t>2022 - 13 TI Spálené Poříčí</t>
  </si>
  <si>
    <t>2022 - 6 TI Staré Buky</t>
  </si>
  <si>
    <t>2022 - 4 TI Staré Buky</t>
  </si>
  <si>
    <t>2022 - 8 TI Staré Heřminovy</t>
  </si>
  <si>
    <t>2022 - 10 TI Stárkov</t>
  </si>
  <si>
    <t>2022 - 10 TI Studenec</t>
  </si>
  <si>
    <t>2022 - 4 TI Sulimov</t>
  </si>
  <si>
    <t>2022 - 10 TI Svárov</t>
  </si>
  <si>
    <t>2022 - 4 TI Svratka</t>
  </si>
  <si>
    <t>2022 - 15 TI Šardice</t>
  </si>
  <si>
    <t>2022 - 8 TI Šumavské Hoštice</t>
  </si>
  <si>
    <t>2022 - 24 TI Telč</t>
  </si>
  <si>
    <t>2022 - 16 TI Újezd</t>
  </si>
  <si>
    <t>2022 - 10 TI Újezd</t>
  </si>
  <si>
    <t>2022 - 6 TI Včelnička</t>
  </si>
  <si>
    <t>2022 - 18 TI Velké Opatovice</t>
  </si>
  <si>
    <t>2022 - 18 TI Velké Petrovice</t>
  </si>
  <si>
    <t>2022 - 7 TI Velký Vřešťov</t>
  </si>
  <si>
    <t>2022 - 19 TI Veselí nad Moravou</t>
  </si>
  <si>
    <t>2022 - 20 TI Vídeň</t>
  </si>
  <si>
    <t>2022 - 11 TI Vlkanov</t>
  </si>
  <si>
    <t>2022 - 2 TI Vojnův Městec</t>
  </si>
  <si>
    <t>2022 - 49 TI Vracov</t>
  </si>
  <si>
    <t>2022 - 15 TI Záhorovice</t>
  </si>
  <si>
    <t>2022 – 27 TI Zaječí</t>
  </si>
  <si>
    <t>2022 - 5 TI Zderaz</t>
  </si>
  <si>
    <t>2022 – 33 TI Zdounky</t>
  </si>
  <si>
    <t>2022 – 23 TI Želechovice nad Dřevnicí</t>
  </si>
  <si>
    <t>Obec Nová Pec</t>
  </si>
  <si>
    <t>Město Němčice nad Hanou</t>
  </si>
  <si>
    <t>Obec Paceřice</t>
  </si>
  <si>
    <t>Obec Vlachovice</t>
  </si>
  <si>
    <t>Obec Vlkanov</t>
  </si>
  <si>
    <t>Městys Vojnův Městec</t>
  </si>
  <si>
    <t>Město Vracov</t>
  </si>
  <si>
    <t>Obec Záhorovice</t>
  </si>
  <si>
    <t>Obec Zaječí</t>
  </si>
  <si>
    <t>Obec Zderaz</t>
  </si>
  <si>
    <t>Obec Zdounky</t>
  </si>
  <si>
    <t>Obec Želechovice nad Dřevnicí</t>
  </si>
  <si>
    <t>Obec Žerotice</t>
  </si>
  <si>
    <t>Město Pacov</t>
  </si>
  <si>
    <t>Město Počátky</t>
  </si>
  <si>
    <t>Město Rejštejn</t>
  </si>
  <si>
    <t>Město Spálené Poříčí</t>
  </si>
  <si>
    <t>Město Stárkov</t>
  </si>
  <si>
    <t>Město Svratka</t>
  </si>
  <si>
    <t>Město Telč</t>
  </si>
  <si>
    <t>Město Velké Opatovice</t>
  </si>
  <si>
    <t>Obec Podhořany u Ronova</t>
  </si>
  <si>
    <t>Obec Poštovice</t>
  </si>
  <si>
    <t>Obec Pravčice</t>
  </si>
  <si>
    <t>Obec Prusinovice</t>
  </si>
  <si>
    <t>Obec Předklášteří</t>
  </si>
  <si>
    <t>Obec Račice</t>
  </si>
  <si>
    <t>Obec Rašovice</t>
  </si>
  <si>
    <t>Obec Rodinov</t>
  </si>
  <si>
    <t>Obec Rohozná</t>
  </si>
  <si>
    <t>Obec Ruda nad Moravou</t>
  </si>
  <si>
    <t>Obec Rudice</t>
  </si>
  <si>
    <t>Obec Semanín</t>
  </si>
  <si>
    <t>Obec Semice</t>
  </si>
  <si>
    <t>Obec Senice</t>
  </si>
  <si>
    <t>Obec Sloupnice</t>
  </si>
  <si>
    <t>Obec Služovice</t>
  </si>
  <si>
    <t>Obec Staré Buky</t>
  </si>
  <si>
    <t>Obec Staré Heřminovy</t>
  </si>
  <si>
    <t>Obec Studenec</t>
  </si>
  <si>
    <t>Obec Sulimov</t>
  </si>
  <si>
    <t>Obec Svárov</t>
  </si>
  <si>
    <t>Obec Šardice</t>
  </si>
  <si>
    <t>Obec Šumavské Hoštice</t>
  </si>
  <si>
    <t>Obec Včelnička</t>
  </si>
  <si>
    <t>Obec Velké Petrovice</t>
  </si>
  <si>
    <t>Obec Vídeň</t>
  </si>
  <si>
    <t>Obec Vilémov</t>
  </si>
  <si>
    <t>Městys Velký Vřešťov</t>
  </si>
  <si>
    <t>Město Veselí nad Moravou</t>
  </si>
  <si>
    <t>2022 - 28 TI Nová Pec</t>
  </si>
  <si>
    <t>2022 – 11 TI Vlachovice</t>
  </si>
  <si>
    <t>2022 - 17 TI Poštovice</t>
  </si>
  <si>
    <t>2022 - 19 TI Vilémov</t>
  </si>
  <si>
    <t>2022 - 5 TI Žerotice</t>
  </si>
  <si>
    <t>Celkové náklady akce (Kč)</t>
  </si>
  <si>
    <t>Žadatel</t>
  </si>
  <si>
    <t>IČO</t>
  </si>
  <si>
    <t>Počet</t>
  </si>
  <si>
    <t>Kraj žadatele</t>
  </si>
  <si>
    <t>117D063</t>
  </si>
  <si>
    <t>Technická infrastruktura</t>
  </si>
  <si>
    <t>Název podprogramu</t>
  </si>
  <si>
    <t>Kód podprogramu</t>
  </si>
  <si>
    <t>2022 - 13 TI Malé Svatoňovice</t>
  </si>
  <si>
    <t>2022 - 12 TI Hlinsko</t>
  </si>
  <si>
    <t>00378356</t>
  </si>
  <si>
    <t>00104051</t>
  </si>
  <si>
    <t>00283274</t>
  </si>
  <si>
    <t>00362841</t>
  </si>
  <si>
    <t>00290637</t>
  </si>
  <si>
    <t>00287504</t>
  </si>
  <si>
    <t>00273066</t>
  </si>
  <si>
    <t>00279641</t>
  </si>
  <si>
    <t>00269239</t>
  </si>
  <si>
    <t>00294926</t>
  </si>
  <si>
    <t>00260410</t>
  </si>
  <si>
    <t>00401269</t>
  </si>
  <si>
    <t>00535966</t>
  </si>
  <si>
    <t>00270741</t>
  </si>
  <si>
    <t>00261688</t>
  </si>
  <si>
    <t>00287580</t>
  </si>
  <si>
    <t>00283134</t>
  </si>
  <si>
    <t>00544680</t>
  </si>
  <si>
    <t>00263265</t>
  </si>
  <si>
    <t>00286192</t>
  </si>
  <si>
    <t>00284882</t>
  </si>
  <si>
    <t>00273660</t>
  </si>
  <si>
    <t>67441513</t>
  </si>
  <si>
    <t>00279226</t>
  </si>
  <si>
    <t>00269140</t>
  </si>
  <si>
    <t>00277444</t>
  </si>
  <si>
    <t>00292915</t>
  </si>
  <si>
    <t>00254053</t>
  </si>
  <si>
    <t>00287288</t>
  </si>
  <si>
    <t>00281191</t>
  </si>
  <si>
    <t>00299618</t>
  </si>
  <si>
    <t>00303313</t>
  </si>
  <si>
    <t>00636363</t>
  </si>
  <si>
    <t>00290378</t>
  </si>
  <si>
    <t>00301311</t>
  </si>
  <si>
    <t>00255394</t>
  </si>
  <si>
    <t>00671967</t>
  </si>
  <si>
    <t>00276944</t>
  </si>
  <si>
    <t>00290513</t>
  </si>
  <si>
    <t>00275069</t>
  </si>
  <si>
    <t>00292265</t>
  </si>
  <si>
    <t>00289698</t>
  </si>
  <si>
    <t>00302708</t>
  </si>
  <si>
    <t>00842583</t>
  </si>
  <si>
    <t>00293741</t>
  </si>
  <si>
    <t>00300608</t>
  </si>
  <si>
    <t>00542300</t>
  </si>
  <si>
    <t>00038130</t>
  </si>
  <si>
    <t>00303046</t>
  </si>
  <si>
    <t>00654621</t>
  </si>
  <si>
    <t>00297861</t>
  </si>
  <si>
    <t>42634521</t>
  </si>
  <si>
    <t>00635740</t>
  </si>
  <si>
    <t>00286133</t>
  </si>
  <si>
    <t>00268321</t>
  </si>
  <si>
    <t>00277819</t>
  </si>
  <si>
    <t>00267538</t>
  </si>
  <si>
    <t>00251461</t>
  </si>
  <si>
    <t>00237574</t>
  </si>
  <si>
    <t>00494232</t>
  </si>
  <si>
    <t>00277908</t>
  </si>
  <si>
    <t>00302538</t>
  </si>
  <si>
    <t>00635944</t>
  </si>
  <si>
    <t>00276511</t>
  </si>
  <si>
    <t>00303038</t>
  </si>
  <si>
    <t>00264571</t>
  </si>
  <si>
    <t>00232173</t>
  </si>
  <si>
    <t>00253685</t>
  </si>
  <si>
    <t>00475785</t>
  </si>
  <si>
    <t>00286079</t>
  </si>
  <si>
    <t>00267805</t>
  </si>
  <si>
    <t>00285498</t>
  </si>
  <si>
    <t>00254061</t>
  </si>
  <si>
    <t>00296007</t>
  </si>
  <si>
    <t>00640484</t>
  </si>
  <si>
    <t>00280755</t>
  </si>
  <si>
    <t>00286745</t>
  </si>
  <si>
    <t>00248151</t>
  </si>
  <si>
    <t>00248371</t>
  </si>
  <si>
    <t>00278114</t>
  </si>
  <si>
    <t>00253839</t>
  </si>
  <si>
    <t>00273171</t>
  </si>
  <si>
    <t>00483877</t>
  </si>
  <si>
    <t>00233862</t>
  </si>
  <si>
    <t>00248789</t>
  </si>
  <si>
    <t>00280518</t>
  </si>
  <si>
    <t>00572586</t>
  </si>
  <si>
    <t>00288497</t>
  </si>
  <si>
    <t>00237418</t>
  </si>
  <si>
    <t>00283169</t>
  </si>
  <si>
    <t>00876038</t>
  </si>
  <si>
    <t>00545899</t>
  </si>
  <si>
    <t>00280895</t>
  </si>
  <si>
    <t>00531669</t>
  </si>
  <si>
    <t>00297534</t>
  </si>
  <si>
    <t>00640336</t>
  </si>
  <si>
    <t>00289507</t>
  </si>
  <si>
    <t>00576018</t>
  </si>
  <si>
    <t>00281247</t>
  </si>
  <si>
    <t>00600385</t>
  </si>
  <si>
    <t>00281018</t>
  </si>
  <si>
    <t>00236365</t>
  </si>
  <si>
    <t>00378470</t>
  </si>
  <si>
    <t>00572551</t>
  </si>
  <si>
    <t>00295761</t>
  </si>
  <si>
    <t>00525413</t>
  </si>
  <si>
    <t>00365416</t>
  </si>
  <si>
    <t>00283746</t>
  </si>
  <si>
    <t>00285374</t>
  </si>
  <si>
    <t>00284670</t>
  </si>
  <si>
    <t>00477133</t>
  </si>
  <si>
    <t>00256048</t>
  </si>
  <si>
    <t>00262200</t>
  </si>
  <si>
    <t>00637009</t>
  </si>
  <si>
    <t>00542237</t>
  </si>
  <si>
    <t>00515981</t>
  </si>
  <si>
    <t>00256731</t>
  </si>
  <si>
    <t>00288195</t>
  </si>
  <si>
    <t>00291641</t>
  </si>
  <si>
    <t>00249718</t>
  </si>
  <si>
    <t>00544566</t>
  </si>
  <si>
    <t>00291404</t>
  </si>
  <si>
    <t>00300675</t>
  </si>
  <si>
    <t>00280551</t>
  </si>
  <si>
    <t>00511200</t>
  </si>
  <si>
    <t>00511196</t>
  </si>
  <si>
    <t>00248843</t>
  </si>
  <si>
    <t>00636002</t>
  </si>
  <si>
    <t>00579530</t>
  </si>
  <si>
    <t>00284602</t>
  </si>
  <si>
    <t>00262358</t>
  </si>
  <si>
    <t>00289931</t>
  </si>
  <si>
    <t>00301078</t>
  </si>
  <si>
    <t>00249769</t>
  </si>
  <si>
    <t>00277274</t>
  </si>
  <si>
    <t>00250619</t>
  </si>
  <si>
    <t>00278718</t>
  </si>
  <si>
    <t>00278262</t>
  </si>
  <si>
    <t>00484776</t>
  </si>
  <si>
    <t>00258091</t>
  </si>
  <si>
    <t>00239747</t>
  </si>
  <si>
    <t>00255840</t>
  </si>
  <si>
    <t>00289281</t>
  </si>
  <si>
    <t>00248606</t>
  </si>
  <si>
    <t>00287938</t>
  </si>
  <si>
    <t>15054225</t>
  </si>
  <si>
    <t>00250732</t>
  </si>
  <si>
    <t>00250945</t>
  </si>
  <si>
    <t>00479292</t>
  </si>
  <si>
    <t>00285455</t>
  </si>
  <si>
    <t>00289426</t>
  </si>
  <si>
    <t>00295531</t>
  </si>
  <si>
    <t>00376817</t>
  </si>
  <si>
    <t>00544531</t>
  </si>
  <si>
    <t>00249521</t>
  </si>
  <si>
    <t>00257966</t>
  </si>
  <si>
    <t>00288373</t>
  </si>
  <si>
    <t>00635511</t>
  </si>
  <si>
    <t>00270059</t>
  </si>
  <si>
    <t>00524221</t>
  </si>
  <si>
    <t>00841811</t>
  </si>
  <si>
    <t>00259772</t>
  </si>
  <si>
    <t>75158094</t>
  </si>
  <si>
    <t>00576077</t>
  </si>
  <si>
    <t>00378208</t>
  </si>
  <si>
    <t>00283037</t>
  </si>
  <si>
    <t>00572233</t>
  </si>
  <si>
    <t>00269883</t>
  </si>
  <si>
    <t>00509094</t>
  </si>
  <si>
    <t>00287644</t>
  </si>
  <si>
    <t>00257249</t>
  </si>
  <si>
    <t>00207381</t>
  </si>
  <si>
    <t>00287792</t>
  </si>
  <si>
    <t>00300420</t>
  </si>
  <si>
    <t>00274887</t>
  </si>
  <si>
    <t xml:space="preserve">117D063 - Seznam akcí nedoporučených k poskytnutí dotace </t>
  </si>
  <si>
    <t xml:space="preserve">117D063 - Seznam akcí doporučených k poskytnutí dotace </t>
  </si>
  <si>
    <t>p.č.</t>
  </si>
  <si>
    <t>Doporučená dotace (Kč)</t>
  </si>
  <si>
    <t>Požadováná dotace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</si>
</sst>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3" fontId="1" fillId="2" borderId="1" xfId="1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/>
    <xf numFmtId="49" fontId="1" fillId="2" borderId="1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Normální" xfId="0" builtinId="0"/>
    <cellStyle name="normální_List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60961</xdr:colOff>
      <xdr:row>0</xdr:row>
      <xdr:rowOff>89541</xdr:rowOff>
    </xdr:from>
    <xdr:to>
      <xdr:col>3</xdr:col>
      <xdr:colOff>135748</xdr:colOff>
      <xdr:row>0</xdr:row>
      <xdr:rowOff>494537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FF3B877-5FF7-4A19-853B-A931A8DC2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1" y="89541"/>
          <a:ext cx="1873107" cy="404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0</xdr:row>
      <xdr:rowOff>76205</xdr:rowOff>
    </xdr:from>
    <xdr:to>
      <xdr:col>3</xdr:col>
      <xdr:colOff>67168</xdr:colOff>
      <xdr:row>0</xdr:row>
      <xdr:rowOff>481201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0D9CB24-7EB2-4238-B0BB-8F3B23B21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1" y="76205"/>
          <a:ext cx="1873107" cy="404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6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9.109375" defaultRowHeight="10.199999999999999" x14ac:dyDescent="0.2"/>
  <cols>
    <col min="1" max="1" width="6.109375" style="11" customWidth="1"/>
    <col min="2" max="2" width="7" style="2" customWidth="1"/>
    <col min="3" max="3" width="13.109375" style="2" customWidth="1"/>
    <col min="4" max="4" width="17.44140625" style="2" customWidth="1"/>
    <col min="5" max="5" width="25.6640625" style="2" customWidth="1"/>
    <col min="6" max="6" width="8.6640625" style="2" customWidth="1"/>
    <col min="7" max="7" width="20.6640625" style="2" customWidth="1"/>
    <col min="8" max="8" width="12.77734375" style="2" customWidth="1"/>
    <col min="9" max="9" width="10.77734375" style="7" customWidth="1"/>
    <col min="10" max="10" width="11" style="7" customWidth="1"/>
    <col min="11" max="11" width="11.5546875" style="7" customWidth="1"/>
    <col min="12" max="16384" width="9.109375" style="2"/>
  </cols>
  <sheetData>
    <row r="1" spans="1:11" ht="45" customHeight="1" x14ac:dyDescent="0.2">
      <c r="A1" s="12"/>
      <c r="B1" s="13"/>
      <c r="C1" s="13"/>
      <c r="D1" s="15" t="s">
        <v>548</v>
      </c>
      <c r="E1" s="16"/>
      <c r="F1" s="16"/>
      <c r="G1" s="16"/>
      <c r="H1" s="16"/>
      <c r="I1" s="16"/>
      <c r="J1" s="16"/>
      <c r="K1" s="17"/>
    </row>
    <row r="2" spans="1:11" ht="42" customHeight="1" x14ac:dyDescent="0.2">
      <c r="A2" s="5" t="s">
        <v>364</v>
      </c>
      <c r="B2" s="5" t="s">
        <v>549</v>
      </c>
      <c r="C2" s="5" t="s">
        <v>369</v>
      </c>
      <c r="D2" s="5" t="s">
        <v>368</v>
      </c>
      <c r="E2" s="5" t="s">
        <v>0</v>
      </c>
      <c r="F2" s="5" t="s">
        <v>363</v>
      </c>
      <c r="G2" s="5" t="s">
        <v>362</v>
      </c>
      <c r="H2" s="5" t="s">
        <v>365</v>
      </c>
      <c r="I2" s="5" t="s">
        <v>551</v>
      </c>
      <c r="J2" s="5" t="s">
        <v>361</v>
      </c>
      <c r="K2" s="5" t="s">
        <v>550</v>
      </c>
    </row>
    <row r="3" spans="1:11" s="4" customFormat="1" ht="18.899999999999999" customHeight="1" x14ac:dyDescent="0.2">
      <c r="A3" s="3">
        <v>1</v>
      </c>
      <c r="B3" s="1">
        <v>126378</v>
      </c>
      <c r="C3" s="14" t="s">
        <v>366</v>
      </c>
      <c r="D3" s="14" t="s">
        <v>367</v>
      </c>
      <c r="E3" s="1" t="s">
        <v>72</v>
      </c>
      <c r="F3" s="1" t="s">
        <v>429</v>
      </c>
      <c r="G3" s="1" t="s">
        <v>71</v>
      </c>
      <c r="H3" s="1" t="s">
        <v>70</v>
      </c>
      <c r="I3" s="9">
        <v>3300000</v>
      </c>
      <c r="J3" s="9">
        <v>5812609</v>
      </c>
      <c r="K3" s="9">
        <f>20*150000</f>
        <v>3000000</v>
      </c>
    </row>
    <row r="4" spans="1:11" s="4" customFormat="1" ht="18.899999999999999" customHeight="1" x14ac:dyDescent="0.2">
      <c r="A4" s="3">
        <v>2</v>
      </c>
      <c r="B4" s="1">
        <v>127924</v>
      </c>
      <c r="C4" s="14" t="s">
        <v>366</v>
      </c>
      <c r="D4" s="14" t="s">
        <v>367</v>
      </c>
      <c r="E4" s="1" t="s">
        <v>135</v>
      </c>
      <c r="F4" s="1" t="s">
        <v>491</v>
      </c>
      <c r="G4" s="1" t="s">
        <v>136</v>
      </c>
      <c r="H4" s="1" t="s">
        <v>70</v>
      </c>
      <c r="I4" s="9">
        <v>900000</v>
      </c>
      <c r="J4" s="9">
        <v>1653854</v>
      </c>
      <c r="K4" s="9">
        <f>6*150000</f>
        <v>900000</v>
      </c>
    </row>
    <row r="5" spans="1:11" s="4" customFormat="1" ht="18.899999999999999" customHeight="1" x14ac:dyDescent="0.2">
      <c r="A5" s="3">
        <v>3</v>
      </c>
      <c r="B5" s="6">
        <v>127944</v>
      </c>
      <c r="C5" s="14" t="s">
        <v>366</v>
      </c>
      <c r="D5" s="14" t="s">
        <v>367</v>
      </c>
      <c r="E5" s="6" t="s">
        <v>356</v>
      </c>
      <c r="F5" s="1" t="s">
        <v>507</v>
      </c>
      <c r="G5" s="1" t="s">
        <v>306</v>
      </c>
      <c r="H5" s="1" t="s">
        <v>70</v>
      </c>
      <c r="I5" s="9">
        <v>4200000</v>
      </c>
      <c r="J5" s="9">
        <v>24781507</v>
      </c>
      <c r="K5" s="9">
        <f>28*150000</f>
        <v>4200000</v>
      </c>
    </row>
    <row r="6" spans="1:11" s="4" customFormat="1" ht="18.899999999999999" customHeight="1" x14ac:dyDescent="0.2">
      <c r="A6" s="3">
        <v>4</v>
      </c>
      <c r="B6" s="1">
        <v>123938</v>
      </c>
      <c r="C6" s="14" t="s">
        <v>366</v>
      </c>
      <c r="D6" s="14" t="s">
        <v>367</v>
      </c>
      <c r="E6" s="1" t="s">
        <v>360</v>
      </c>
      <c r="F6" s="1" t="s">
        <v>373</v>
      </c>
      <c r="G6" s="1" t="s">
        <v>318</v>
      </c>
      <c r="H6" s="1" t="s">
        <v>22</v>
      </c>
      <c r="I6" s="9">
        <v>750000</v>
      </c>
      <c r="J6" s="9">
        <v>2660403</v>
      </c>
      <c r="K6" s="9">
        <f>5*150000</f>
        <v>750000</v>
      </c>
    </row>
    <row r="7" spans="1:11" s="4" customFormat="1" ht="18.899999999999999" customHeight="1" x14ac:dyDescent="0.2">
      <c r="A7" s="3">
        <v>5</v>
      </c>
      <c r="B7" s="1">
        <v>124256</v>
      </c>
      <c r="C7" s="14" t="s">
        <v>366</v>
      </c>
      <c r="D7" s="14" t="s">
        <v>367</v>
      </c>
      <c r="E7" s="1" t="s">
        <v>25</v>
      </c>
      <c r="F7" s="1" t="s">
        <v>388</v>
      </c>
      <c r="G7" s="1" t="s">
        <v>24</v>
      </c>
      <c r="H7" s="1" t="s">
        <v>22</v>
      </c>
      <c r="I7" s="9">
        <v>2100000</v>
      </c>
      <c r="J7" s="9">
        <v>3337665</v>
      </c>
      <c r="K7" s="9">
        <f>14*150000</f>
        <v>2100000</v>
      </c>
    </row>
    <row r="8" spans="1:11" s="4" customFormat="1" ht="18.899999999999999" customHeight="1" x14ac:dyDescent="0.2">
      <c r="A8" s="3">
        <v>6</v>
      </c>
      <c r="B8" s="1">
        <v>124451</v>
      </c>
      <c r="C8" s="14" t="s">
        <v>366</v>
      </c>
      <c r="D8" s="14" t="s">
        <v>367</v>
      </c>
      <c r="E8" s="1" t="s">
        <v>145</v>
      </c>
      <c r="F8" s="1" t="s">
        <v>398</v>
      </c>
      <c r="G8" s="1" t="s">
        <v>146</v>
      </c>
      <c r="H8" s="1" t="s">
        <v>22</v>
      </c>
      <c r="I8" s="9">
        <v>2700000</v>
      </c>
      <c r="J8" s="9">
        <v>4629755</v>
      </c>
      <c r="K8" s="9">
        <f>18*150000</f>
        <v>2700000</v>
      </c>
    </row>
    <row r="9" spans="1:11" s="4" customFormat="1" ht="18.899999999999999" customHeight="1" x14ac:dyDescent="0.2">
      <c r="A9" s="3">
        <v>7</v>
      </c>
      <c r="B9" s="1">
        <v>125108</v>
      </c>
      <c r="C9" s="14" t="s">
        <v>366</v>
      </c>
      <c r="D9" s="14" t="s">
        <v>367</v>
      </c>
      <c r="E9" s="1" t="s">
        <v>267</v>
      </c>
      <c r="F9" s="1" t="s">
        <v>412</v>
      </c>
      <c r="G9" s="1" t="s">
        <v>333</v>
      </c>
      <c r="H9" s="1" t="s">
        <v>22</v>
      </c>
      <c r="I9" s="9">
        <v>2100000</v>
      </c>
      <c r="J9" s="9">
        <v>12023956</v>
      </c>
      <c r="K9" s="9">
        <f>14*150000</f>
        <v>2100000</v>
      </c>
    </row>
    <row r="10" spans="1:11" s="4" customFormat="1" ht="18.899999999999999" customHeight="1" x14ac:dyDescent="0.2">
      <c r="A10" s="3">
        <v>8</v>
      </c>
      <c r="B10" s="1">
        <v>125172</v>
      </c>
      <c r="C10" s="14" t="s">
        <v>366</v>
      </c>
      <c r="D10" s="14" t="s">
        <v>367</v>
      </c>
      <c r="E10" s="1" t="s">
        <v>244</v>
      </c>
      <c r="F10" s="1" t="s">
        <v>416</v>
      </c>
      <c r="G10" s="1" t="s">
        <v>245</v>
      </c>
      <c r="H10" s="1" t="s">
        <v>22</v>
      </c>
      <c r="I10" s="9">
        <v>1350000</v>
      </c>
      <c r="J10" s="9">
        <v>1852939</v>
      </c>
      <c r="K10" s="9">
        <f>9*150000</f>
        <v>1350000</v>
      </c>
    </row>
    <row r="11" spans="1:11" s="4" customFormat="1" ht="18.899999999999999" customHeight="1" x14ac:dyDescent="0.2">
      <c r="A11" s="3">
        <v>9</v>
      </c>
      <c r="B11" s="1">
        <v>125944</v>
      </c>
      <c r="C11" s="14" t="s">
        <v>366</v>
      </c>
      <c r="D11" s="14" t="s">
        <v>367</v>
      </c>
      <c r="E11" s="1" t="s">
        <v>23</v>
      </c>
      <c r="F11" s="1" t="s">
        <v>388</v>
      </c>
      <c r="G11" s="1" t="s">
        <v>24</v>
      </c>
      <c r="H11" s="1" t="s">
        <v>22</v>
      </c>
      <c r="I11" s="9">
        <v>900000</v>
      </c>
      <c r="J11" s="9">
        <v>1558128</v>
      </c>
      <c r="K11" s="9">
        <f>6*150000</f>
        <v>900000</v>
      </c>
    </row>
    <row r="12" spans="1:11" s="4" customFormat="1" ht="18.899999999999999" customHeight="1" x14ac:dyDescent="0.2">
      <c r="A12" s="3">
        <v>10</v>
      </c>
      <c r="B12" s="1">
        <v>127674</v>
      </c>
      <c r="C12" s="14" t="s">
        <v>366</v>
      </c>
      <c r="D12" s="14" t="s">
        <v>367</v>
      </c>
      <c r="E12" s="1" t="s">
        <v>300</v>
      </c>
      <c r="F12" s="1" t="s">
        <v>443</v>
      </c>
      <c r="G12" s="1" t="s">
        <v>312</v>
      </c>
      <c r="H12" s="1" t="s">
        <v>22</v>
      </c>
      <c r="I12" s="9">
        <v>7350000</v>
      </c>
      <c r="J12" s="9">
        <v>7922318</v>
      </c>
      <c r="K12" s="9">
        <f>49*150000</f>
        <v>7350000</v>
      </c>
    </row>
    <row r="13" spans="1:11" s="4" customFormat="1" ht="18.899999999999999" customHeight="1" x14ac:dyDescent="0.2">
      <c r="A13" s="3">
        <v>11</v>
      </c>
      <c r="B13" s="1">
        <v>127836</v>
      </c>
      <c r="C13" s="14" t="s">
        <v>366</v>
      </c>
      <c r="D13" s="14" t="s">
        <v>367</v>
      </c>
      <c r="E13" s="1" t="s">
        <v>82</v>
      </c>
      <c r="F13" s="1" t="s">
        <v>457</v>
      </c>
      <c r="G13" s="1" t="s">
        <v>83</v>
      </c>
      <c r="H13" s="1" t="s">
        <v>22</v>
      </c>
      <c r="I13" s="9">
        <v>7500000</v>
      </c>
      <c r="J13" s="9">
        <v>15916981</v>
      </c>
      <c r="K13" s="9">
        <f>50*150000</f>
        <v>7500000</v>
      </c>
    </row>
    <row r="14" spans="1:11" s="4" customFormat="1" ht="18.899999999999999" customHeight="1" x14ac:dyDescent="0.2">
      <c r="A14" s="3">
        <v>12</v>
      </c>
      <c r="B14" s="1">
        <v>127851</v>
      </c>
      <c r="C14" s="14" t="s">
        <v>366</v>
      </c>
      <c r="D14" s="14" t="s">
        <v>367</v>
      </c>
      <c r="E14" s="1" t="s">
        <v>37</v>
      </c>
      <c r="F14" s="1" t="s">
        <v>461</v>
      </c>
      <c r="G14" s="1" t="s">
        <v>38</v>
      </c>
      <c r="H14" s="1" t="s">
        <v>22</v>
      </c>
      <c r="I14" s="9">
        <v>1800000</v>
      </c>
      <c r="J14" s="9">
        <v>3502406</v>
      </c>
      <c r="K14" s="9">
        <f>12*150000</f>
        <v>1800000</v>
      </c>
    </row>
    <row r="15" spans="1:11" s="4" customFormat="1" ht="18.899999999999999" customHeight="1" x14ac:dyDescent="0.2">
      <c r="A15" s="3">
        <v>13</v>
      </c>
      <c r="B15" s="1">
        <v>127878</v>
      </c>
      <c r="C15" s="14" t="s">
        <v>366</v>
      </c>
      <c r="D15" s="14" t="s">
        <v>367</v>
      </c>
      <c r="E15" s="1" t="s">
        <v>272</v>
      </c>
      <c r="F15" s="1" t="s">
        <v>464</v>
      </c>
      <c r="G15" s="1" t="s">
        <v>337</v>
      </c>
      <c r="H15" s="1" t="s">
        <v>22</v>
      </c>
      <c r="I15" s="9">
        <v>900000</v>
      </c>
      <c r="J15" s="9">
        <v>1245083</v>
      </c>
      <c r="K15" s="9">
        <f>6*150000</f>
        <v>900000</v>
      </c>
    </row>
    <row r="16" spans="1:11" s="4" customFormat="1" ht="18.899999999999999" customHeight="1" x14ac:dyDescent="0.2">
      <c r="A16" s="3">
        <v>14</v>
      </c>
      <c r="B16" s="1">
        <v>127912</v>
      </c>
      <c r="C16" s="14" t="s">
        <v>366</v>
      </c>
      <c r="D16" s="14" t="s">
        <v>367</v>
      </c>
      <c r="E16" s="1" t="s">
        <v>287</v>
      </c>
      <c r="F16" s="1" t="s">
        <v>480</v>
      </c>
      <c r="G16" s="1" t="s">
        <v>348</v>
      </c>
      <c r="H16" s="1" t="s">
        <v>22</v>
      </c>
      <c r="I16" s="9">
        <v>2250000</v>
      </c>
      <c r="J16" s="9">
        <v>7467126</v>
      </c>
      <c r="K16" s="9">
        <f>15*150000</f>
        <v>2250000</v>
      </c>
    </row>
    <row r="17" spans="1:13" s="4" customFormat="1" ht="18.899999999999999" customHeight="1" x14ac:dyDescent="0.2">
      <c r="A17" s="3">
        <v>15</v>
      </c>
      <c r="B17" s="1">
        <v>127917</v>
      </c>
      <c r="C17" s="14" t="s">
        <v>366</v>
      </c>
      <c r="D17" s="14" t="s">
        <v>367</v>
      </c>
      <c r="E17" s="1" t="s">
        <v>218</v>
      </c>
      <c r="F17" s="1" t="s">
        <v>485</v>
      </c>
      <c r="G17" s="1" t="s">
        <v>219</v>
      </c>
      <c r="H17" s="1" t="s">
        <v>22</v>
      </c>
      <c r="I17" s="9">
        <v>750000</v>
      </c>
      <c r="J17" s="9">
        <v>6367521</v>
      </c>
      <c r="K17" s="9">
        <f>5*150000</f>
        <v>750000</v>
      </c>
    </row>
    <row r="18" spans="1:13" s="4" customFormat="1" ht="18.899999999999999" customHeight="1" x14ac:dyDescent="0.2">
      <c r="A18" s="3">
        <v>16</v>
      </c>
      <c r="B18" s="1">
        <v>127923</v>
      </c>
      <c r="C18" s="14" t="s">
        <v>366</v>
      </c>
      <c r="D18" s="14" t="s">
        <v>367</v>
      </c>
      <c r="E18" s="1" t="s">
        <v>179</v>
      </c>
      <c r="F18" s="1" t="s">
        <v>490</v>
      </c>
      <c r="G18" s="1" t="s">
        <v>180</v>
      </c>
      <c r="H18" s="1" t="s">
        <v>22</v>
      </c>
      <c r="I18" s="8">
        <v>1350000</v>
      </c>
      <c r="J18" s="8">
        <v>2233211</v>
      </c>
      <c r="K18" s="8">
        <f>9*150000</f>
        <v>1350000</v>
      </c>
    </row>
    <row r="19" spans="1:13" s="4" customFormat="1" ht="18.899999999999999" customHeight="1" x14ac:dyDescent="0.2">
      <c r="A19" s="3">
        <v>17</v>
      </c>
      <c r="B19" s="1">
        <v>127928</v>
      </c>
      <c r="C19" s="14" t="s">
        <v>366</v>
      </c>
      <c r="D19" s="14" t="s">
        <v>367</v>
      </c>
      <c r="E19" s="1" t="s">
        <v>63</v>
      </c>
      <c r="F19" s="1" t="s">
        <v>495</v>
      </c>
      <c r="G19" s="1" t="s">
        <v>64</v>
      </c>
      <c r="H19" s="1" t="s">
        <v>22</v>
      </c>
      <c r="I19" s="9">
        <v>600000</v>
      </c>
      <c r="J19" s="9">
        <v>3281574</v>
      </c>
      <c r="K19" s="9">
        <f>4*150000</f>
        <v>600000</v>
      </c>
    </row>
    <row r="20" spans="1:13" s="4" customFormat="1" ht="18.899999999999999" customHeight="1" x14ac:dyDescent="0.25">
      <c r="A20" s="3">
        <v>18</v>
      </c>
      <c r="B20" s="1">
        <v>127958</v>
      </c>
      <c r="C20" s="14" t="s">
        <v>366</v>
      </c>
      <c r="D20" s="14" t="s">
        <v>367</v>
      </c>
      <c r="E20" s="1" t="s">
        <v>296</v>
      </c>
      <c r="F20" s="1" t="s">
        <v>521</v>
      </c>
      <c r="G20" s="1" t="s">
        <v>355</v>
      </c>
      <c r="H20" s="1" t="s">
        <v>22</v>
      </c>
      <c r="I20" s="9">
        <v>2850000</v>
      </c>
      <c r="J20" s="9">
        <v>13526032</v>
      </c>
      <c r="K20" s="9">
        <f>19*150000</f>
        <v>2850000</v>
      </c>
      <c r="M20"/>
    </row>
    <row r="21" spans="1:13" s="4" customFormat="1" ht="18.899999999999999" customHeight="1" x14ac:dyDescent="0.2">
      <c r="A21" s="3">
        <v>19</v>
      </c>
      <c r="B21" s="1">
        <v>124609</v>
      </c>
      <c r="C21" s="14" t="s">
        <v>366</v>
      </c>
      <c r="D21" s="14" t="s">
        <v>367</v>
      </c>
      <c r="E21" s="1" t="s">
        <v>66</v>
      </c>
      <c r="F21" s="1" t="s">
        <v>399</v>
      </c>
      <c r="G21" s="1" t="s">
        <v>67</v>
      </c>
      <c r="H21" s="1" t="s">
        <v>65</v>
      </c>
      <c r="I21" s="9">
        <v>1950000</v>
      </c>
      <c r="J21" s="9">
        <v>2196036</v>
      </c>
      <c r="K21" s="9">
        <f>13*150000</f>
        <v>1950000</v>
      </c>
    </row>
    <row r="22" spans="1:13" s="4" customFormat="1" ht="18.899999999999999" customHeight="1" x14ac:dyDescent="0.2">
      <c r="A22" s="3">
        <v>20</v>
      </c>
      <c r="B22" s="1">
        <v>124043</v>
      </c>
      <c r="C22" s="14" t="s">
        <v>366</v>
      </c>
      <c r="D22" s="14" t="s">
        <v>367</v>
      </c>
      <c r="E22" s="1" t="s">
        <v>282</v>
      </c>
      <c r="F22" s="1" t="s">
        <v>378</v>
      </c>
      <c r="G22" s="1" t="s">
        <v>323</v>
      </c>
      <c r="H22" s="1" t="s">
        <v>32</v>
      </c>
      <c r="I22" s="9">
        <v>1500000</v>
      </c>
      <c r="J22" s="9">
        <v>2989764</v>
      </c>
      <c r="K22" s="9">
        <f>10*150000</f>
        <v>1500000</v>
      </c>
    </row>
    <row r="23" spans="1:13" s="4" customFormat="1" ht="18.899999999999999" customHeight="1" x14ac:dyDescent="0.2">
      <c r="A23" s="3">
        <v>21</v>
      </c>
      <c r="B23" s="1">
        <v>124054</v>
      </c>
      <c r="C23" s="14" t="s">
        <v>366</v>
      </c>
      <c r="D23" s="14" t="s">
        <v>367</v>
      </c>
      <c r="E23" s="1" t="s">
        <v>186</v>
      </c>
      <c r="F23" s="1" t="s">
        <v>380</v>
      </c>
      <c r="G23" s="1" t="s">
        <v>187</v>
      </c>
      <c r="H23" s="1" t="s">
        <v>32</v>
      </c>
      <c r="I23" s="9">
        <v>3600000</v>
      </c>
      <c r="J23" s="9">
        <v>3630471</v>
      </c>
      <c r="K23" s="9">
        <f>24*150000</f>
        <v>3600000</v>
      </c>
    </row>
    <row r="24" spans="1:13" s="4" customFormat="1" ht="18.899999999999999" customHeight="1" x14ac:dyDescent="0.2">
      <c r="A24" s="3">
        <v>22</v>
      </c>
      <c r="B24" s="1">
        <v>124421</v>
      </c>
      <c r="C24" s="14" t="s">
        <v>366</v>
      </c>
      <c r="D24" s="14" t="s">
        <v>367</v>
      </c>
      <c r="E24" s="1" t="s">
        <v>75</v>
      </c>
      <c r="F24" s="1" t="s">
        <v>396</v>
      </c>
      <c r="G24" s="1" t="s">
        <v>76</v>
      </c>
      <c r="H24" s="1" t="s">
        <v>32</v>
      </c>
      <c r="I24" s="9">
        <v>600000</v>
      </c>
      <c r="J24" s="9">
        <v>1174593</v>
      </c>
      <c r="K24" s="9">
        <f>4*150000</f>
        <v>600000</v>
      </c>
    </row>
    <row r="25" spans="1:13" s="4" customFormat="1" ht="18.899999999999999" customHeight="1" x14ac:dyDescent="0.2">
      <c r="A25" s="3">
        <v>23</v>
      </c>
      <c r="B25" s="1">
        <v>126501</v>
      </c>
      <c r="C25" s="14" t="s">
        <v>366</v>
      </c>
      <c r="D25" s="14" t="s">
        <v>367</v>
      </c>
      <c r="E25" s="1" t="s">
        <v>41</v>
      </c>
      <c r="F25" s="1" t="s">
        <v>432</v>
      </c>
      <c r="G25" s="1" t="s">
        <v>42</v>
      </c>
      <c r="H25" s="1" t="s">
        <v>32</v>
      </c>
      <c r="I25" s="9">
        <v>2850000</v>
      </c>
      <c r="J25" s="9">
        <v>3016459</v>
      </c>
      <c r="K25" s="9">
        <f>18*150000</f>
        <v>2700000</v>
      </c>
    </row>
    <row r="26" spans="1:13" s="4" customFormat="1" ht="18.899999999999999" customHeight="1" x14ac:dyDescent="0.2">
      <c r="A26" s="3">
        <v>24</v>
      </c>
      <c r="B26" s="1">
        <v>127823</v>
      </c>
      <c r="C26" s="14" t="s">
        <v>366</v>
      </c>
      <c r="D26" s="14" t="s">
        <v>367</v>
      </c>
      <c r="E26" s="1" t="s">
        <v>294</v>
      </c>
      <c r="F26" s="1" t="s">
        <v>453</v>
      </c>
      <c r="G26" s="1" t="s">
        <v>351</v>
      </c>
      <c r="H26" s="1" t="s">
        <v>32</v>
      </c>
      <c r="I26" s="9">
        <v>2700000</v>
      </c>
      <c r="J26" s="9">
        <v>8405000</v>
      </c>
      <c r="K26" s="9">
        <f>13*150000</f>
        <v>1950000</v>
      </c>
    </row>
    <row r="27" spans="1:13" s="4" customFormat="1" ht="18.899999999999999" customHeight="1" x14ac:dyDescent="0.2">
      <c r="A27" s="3">
        <v>25</v>
      </c>
      <c r="B27" s="1">
        <v>127947</v>
      </c>
      <c r="C27" s="14" t="s">
        <v>366</v>
      </c>
      <c r="D27" s="14" t="s">
        <v>367</v>
      </c>
      <c r="E27" s="1" t="s">
        <v>295</v>
      </c>
      <c r="F27" s="1" t="s">
        <v>510</v>
      </c>
      <c r="G27" s="1" t="s">
        <v>354</v>
      </c>
      <c r="H27" s="1" t="s">
        <v>32</v>
      </c>
      <c r="I27" s="9">
        <v>1050000</v>
      </c>
      <c r="J27" s="9">
        <v>3710934</v>
      </c>
      <c r="K27" s="9">
        <f>7*150000</f>
        <v>1050000</v>
      </c>
    </row>
    <row r="28" spans="1:13" s="4" customFormat="1" ht="18.899999999999999" customHeight="1" x14ac:dyDescent="0.2">
      <c r="A28" s="3">
        <v>26</v>
      </c>
      <c r="B28" s="1">
        <v>127989</v>
      </c>
      <c r="C28" s="14" t="s">
        <v>366</v>
      </c>
      <c r="D28" s="14" t="s">
        <v>367</v>
      </c>
      <c r="E28" s="1" t="s">
        <v>252</v>
      </c>
      <c r="F28" s="1" t="s">
        <v>546</v>
      </c>
      <c r="G28" s="1" t="s">
        <v>253</v>
      </c>
      <c r="H28" s="1" t="s">
        <v>32</v>
      </c>
      <c r="I28" s="9">
        <v>600000</v>
      </c>
      <c r="J28" s="9">
        <v>1810597</v>
      </c>
      <c r="K28" s="9">
        <f>4*150000</f>
        <v>600000</v>
      </c>
    </row>
    <row r="29" spans="1:13" s="4" customFormat="1" ht="18.899999999999999" customHeight="1" x14ac:dyDescent="0.2">
      <c r="A29" s="3">
        <v>27</v>
      </c>
      <c r="B29" s="1">
        <v>124086</v>
      </c>
      <c r="C29" s="14" t="s">
        <v>366</v>
      </c>
      <c r="D29" s="14" t="s">
        <v>367</v>
      </c>
      <c r="E29" s="1" t="s">
        <v>9</v>
      </c>
      <c r="F29" s="1" t="s">
        <v>382</v>
      </c>
      <c r="G29" s="1" t="s">
        <v>10</v>
      </c>
      <c r="H29" s="1" t="s">
        <v>6</v>
      </c>
      <c r="I29" s="8">
        <v>2550000</v>
      </c>
      <c r="J29" s="8">
        <v>13058894</v>
      </c>
      <c r="K29" s="8">
        <f>17*150000</f>
        <v>2550000</v>
      </c>
    </row>
    <row r="30" spans="1:13" s="4" customFormat="1" ht="18.899999999999999" customHeight="1" x14ac:dyDescent="0.2">
      <c r="A30" s="3">
        <v>28</v>
      </c>
      <c r="B30" s="6">
        <v>124920</v>
      </c>
      <c r="C30" s="14" t="s">
        <v>366</v>
      </c>
      <c r="D30" s="14" t="s">
        <v>367</v>
      </c>
      <c r="E30" s="6" t="s">
        <v>259</v>
      </c>
      <c r="F30" s="1" t="s">
        <v>408</v>
      </c>
      <c r="G30" s="1" t="s">
        <v>308</v>
      </c>
      <c r="H30" s="1" t="s">
        <v>6</v>
      </c>
      <c r="I30" s="9">
        <v>1650000</v>
      </c>
      <c r="J30" s="9">
        <v>1741407</v>
      </c>
      <c r="K30" s="9">
        <f>11*150000</f>
        <v>1650000</v>
      </c>
    </row>
    <row r="31" spans="1:13" s="4" customFormat="1" ht="18.899999999999999" customHeight="1" x14ac:dyDescent="0.2">
      <c r="A31" s="3">
        <v>29</v>
      </c>
      <c r="B31" s="1">
        <v>124119</v>
      </c>
      <c r="C31" s="14" t="s">
        <v>366</v>
      </c>
      <c r="D31" s="14" t="s">
        <v>367</v>
      </c>
      <c r="E31" s="1" t="s">
        <v>21</v>
      </c>
      <c r="F31" s="1" t="s">
        <v>384</v>
      </c>
      <c r="G31" s="1" t="s">
        <v>20</v>
      </c>
      <c r="H31" s="1" t="s">
        <v>19</v>
      </c>
      <c r="I31" s="9">
        <v>600000</v>
      </c>
      <c r="J31" s="9">
        <v>1066708</v>
      </c>
      <c r="K31" s="9">
        <f>4*150000</f>
        <v>600000</v>
      </c>
    </row>
    <row r="32" spans="1:13" s="4" customFormat="1" ht="18.899999999999999" customHeight="1" x14ac:dyDescent="0.2">
      <c r="A32" s="3">
        <v>30</v>
      </c>
      <c r="B32" s="3">
        <v>125265</v>
      </c>
      <c r="C32" s="14" t="s">
        <v>366</v>
      </c>
      <c r="D32" s="14" t="s">
        <v>367</v>
      </c>
      <c r="E32" s="1" t="s">
        <v>214</v>
      </c>
      <c r="F32" s="1" t="s">
        <v>417</v>
      </c>
      <c r="G32" s="1" t="s">
        <v>215</v>
      </c>
      <c r="H32" s="1" t="s">
        <v>19</v>
      </c>
      <c r="I32" s="9">
        <v>1500000</v>
      </c>
      <c r="J32" s="9">
        <v>16605573</v>
      </c>
      <c r="K32" s="9">
        <f>10*150000</f>
        <v>1500000</v>
      </c>
    </row>
    <row r="33" spans="1:30" s="4" customFormat="1" ht="18.899999999999999" customHeight="1" x14ac:dyDescent="0.2">
      <c r="A33" s="3">
        <v>31</v>
      </c>
      <c r="B33" s="1">
        <v>125373</v>
      </c>
      <c r="C33" s="14" t="s">
        <v>366</v>
      </c>
      <c r="D33" s="14" t="s">
        <v>367</v>
      </c>
      <c r="E33" s="1" t="s">
        <v>106</v>
      </c>
      <c r="F33" s="1" t="s">
        <v>422</v>
      </c>
      <c r="G33" s="1" t="s">
        <v>107</v>
      </c>
      <c r="H33" s="1" t="s">
        <v>19</v>
      </c>
      <c r="I33" s="9">
        <v>3000000</v>
      </c>
      <c r="J33" s="9">
        <v>21151487</v>
      </c>
      <c r="K33" s="9">
        <f>20*150000</f>
        <v>3000000</v>
      </c>
    </row>
    <row r="34" spans="1:30" s="4" customFormat="1" ht="18.899999999999999" customHeight="1" x14ac:dyDescent="0.2">
      <c r="A34" s="3">
        <v>32</v>
      </c>
      <c r="B34" s="1">
        <v>127804</v>
      </c>
      <c r="C34" s="14" t="s">
        <v>366</v>
      </c>
      <c r="D34" s="14" t="s">
        <v>367</v>
      </c>
      <c r="E34" s="1" t="s">
        <v>124</v>
      </c>
      <c r="F34" s="1" t="s">
        <v>445</v>
      </c>
      <c r="G34" s="1" t="s">
        <v>125</v>
      </c>
      <c r="H34" s="1" t="s">
        <v>19</v>
      </c>
      <c r="I34" s="9">
        <v>1200000</v>
      </c>
      <c r="J34" s="9">
        <v>9588666</v>
      </c>
      <c r="K34" s="9">
        <f>8*150000</f>
        <v>1200000</v>
      </c>
    </row>
    <row r="35" spans="1:30" s="4" customFormat="1" ht="18.899999999999999" customHeight="1" x14ac:dyDescent="0.2">
      <c r="A35" s="3">
        <v>33</v>
      </c>
      <c r="B35" s="1">
        <v>127886</v>
      </c>
      <c r="C35" s="14" t="s">
        <v>366</v>
      </c>
      <c r="D35" s="14" t="s">
        <v>367</v>
      </c>
      <c r="E35" s="1" t="s">
        <v>120</v>
      </c>
      <c r="F35" s="1" t="s">
        <v>466</v>
      </c>
      <c r="G35" s="1" t="s">
        <v>121</v>
      </c>
      <c r="H35" s="1" t="s">
        <v>19</v>
      </c>
      <c r="I35" s="9">
        <v>2250000</v>
      </c>
      <c r="J35" s="9">
        <v>11812938</v>
      </c>
      <c r="K35" s="9">
        <f>15*150000</f>
        <v>2250000</v>
      </c>
    </row>
    <row r="36" spans="1:30" s="4" customFormat="1" ht="18.899999999999999" customHeight="1" x14ac:dyDescent="0.2">
      <c r="A36" s="3">
        <v>34</v>
      </c>
      <c r="B36" s="1">
        <v>127901</v>
      </c>
      <c r="C36" s="14" t="s">
        <v>366</v>
      </c>
      <c r="D36" s="14" t="s">
        <v>367</v>
      </c>
      <c r="E36" s="1" t="s">
        <v>246</v>
      </c>
      <c r="F36" s="1" t="s">
        <v>469</v>
      </c>
      <c r="G36" s="1" t="s">
        <v>247</v>
      </c>
      <c r="H36" s="1" t="s">
        <v>19</v>
      </c>
      <c r="I36" s="9">
        <v>2400000</v>
      </c>
      <c r="J36" s="9">
        <v>6822401</v>
      </c>
      <c r="K36" s="9">
        <f>16*150000</f>
        <v>2400000</v>
      </c>
    </row>
    <row r="37" spans="1:30" s="4" customFormat="1" ht="18.899999999999999" customHeight="1" x14ac:dyDescent="0.2">
      <c r="A37" s="3">
        <v>35</v>
      </c>
      <c r="B37" s="1">
        <v>127927</v>
      </c>
      <c r="C37" s="14" t="s">
        <v>366</v>
      </c>
      <c r="D37" s="14" t="s">
        <v>367</v>
      </c>
      <c r="E37" s="1" t="s">
        <v>277</v>
      </c>
      <c r="F37" s="1" t="s">
        <v>494</v>
      </c>
      <c r="G37" s="1" t="s">
        <v>342</v>
      </c>
      <c r="H37" s="1" t="s">
        <v>19</v>
      </c>
      <c r="I37" s="9">
        <v>1500000</v>
      </c>
      <c r="J37" s="9">
        <v>6959686</v>
      </c>
      <c r="K37" s="9">
        <f>10*150000</f>
        <v>1500000</v>
      </c>
    </row>
    <row r="38" spans="1:30" s="4" customFormat="1" ht="18.899999999999999" customHeight="1" x14ac:dyDescent="0.2">
      <c r="A38" s="3">
        <v>36</v>
      </c>
      <c r="B38" s="6">
        <v>124670</v>
      </c>
      <c r="C38" s="14" t="s">
        <v>366</v>
      </c>
      <c r="D38" s="14" t="s">
        <v>367</v>
      </c>
      <c r="E38" s="1" t="s">
        <v>271</v>
      </c>
      <c r="F38" s="1" t="s">
        <v>403</v>
      </c>
      <c r="G38" s="1" t="s">
        <v>336</v>
      </c>
      <c r="H38" s="1" t="s">
        <v>27</v>
      </c>
      <c r="I38" s="9">
        <v>1650000</v>
      </c>
      <c r="J38" s="9">
        <v>3847354</v>
      </c>
      <c r="K38" s="9">
        <f>11*150000</f>
        <v>1650000</v>
      </c>
    </row>
    <row r="39" spans="1:30" s="4" customFormat="1" ht="18.899999999999999" customHeight="1" x14ac:dyDescent="0.2">
      <c r="A39" s="3">
        <v>37</v>
      </c>
      <c r="B39" s="1">
        <v>126589</v>
      </c>
      <c r="C39" s="14" t="s">
        <v>366</v>
      </c>
      <c r="D39" s="14" t="s">
        <v>367</v>
      </c>
      <c r="E39" s="1" t="s">
        <v>28</v>
      </c>
      <c r="F39" s="1" t="s">
        <v>433</v>
      </c>
      <c r="G39" s="1" t="s">
        <v>29</v>
      </c>
      <c r="H39" s="1" t="s">
        <v>27</v>
      </c>
      <c r="I39" s="9">
        <v>900000</v>
      </c>
      <c r="J39" s="9">
        <v>4502129</v>
      </c>
      <c r="K39" s="9">
        <f>6*150000</f>
        <v>900000</v>
      </c>
    </row>
    <row r="40" spans="1:30" s="4" customFormat="1" ht="18.899999999999999" customHeight="1" x14ac:dyDescent="0.2">
      <c r="A40" s="3">
        <v>38</v>
      </c>
      <c r="B40" s="1">
        <v>126590</v>
      </c>
      <c r="C40" s="14" t="s">
        <v>366</v>
      </c>
      <c r="D40" s="14" t="s">
        <v>367</v>
      </c>
      <c r="E40" s="1" t="s">
        <v>40</v>
      </c>
      <c r="F40" s="1" t="s">
        <v>434</v>
      </c>
      <c r="G40" s="1" t="s">
        <v>39</v>
      </c>
      <c r="H40" s="1" t="s">
        <v>27</v>
      </c>
      <c r="I40" s="9">
        <v>900000</v>
      </c>
      <c r="J40" s="9">
        <v>1634418</v>
      </c>
      <c r="K40" s="9">
        <f>6*150000</f>
        <v>900000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s="4" customFormat="1" ht="18.899999999999999" customHeight="1" x14ac:dyDescent="0.2">
      <c r="A41" s="3">
        <v>39</v>
      </c>
      <c r="B41" s="1">
        <v>127922</v>
      </c>
      <c r="C41" s="14" t="s">
        <v>366</v>
      </c>
      <c r="D41" s="14" t="s">
        <v>367</v>
      </c>
      <c r="E41" s="1" t="s">
        <v>116</v>
      </c>
      <c r="F41" s="1" t="s">
        <v>489</v>
      </c>
      <c r="G41" s="1" t="s">
        <v>117</v>
      </c>
      <c r="H41" s="1" t="s">
        <v>27</v>
      </c>
      <c r="I41" s="9">
        <v>1500000</v>
      </c>
      <c r="J41" s="9">
        <v>5548430</v>
      </c>
      <c r="K41" s="9">
        <f>10*150000</f>
        <v>1500000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s="4" customFormat="1" ht="18.899999999999999" customHeight="1" x14ac:dyDescent="0.2">
      <c r="A42" s="3">
        <v>40</v>
      </c>
      <c r="B42" s="1">
        <v>124044</v>
      </c>
      <c r="C42" s="14" t="s">
        <v>366</v>
      </c>
      <c r="D42" s="14" t="s">
        <v>367</v>
      </c>
      <c r="E42" s="1" t="s">
        <v>234</v>
      </c>
      <c r="F42" s="1" t="s">
        <v>379</v>
      </c>
      <c r="G42" s="1" t="s">
        <v>235</v>
      </c>
      <c r="H42" s="1" t="s">
        <v>4</v>
      </c>
      <c r="I42" s="9">
        <v>900000</v>
      </c>
      <c r="J42" s="9">
        <v>1822449</v>
      </c>
      <c r="K42" s="9">
        <f>6*150000</f>
        <v>900000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4" customFormat="1" ht="18.899999999999999" customHeight="1" x14ac:dyDescent="0.2">
      <c r="A43" s="3">
        <v>41</v>
      </c>
      <c r="B43" s="1">
        <v>124408</v>
      </c>
      <c r="C43" s="14" t="s">
        <v>366</v>
      </c>
      <c r="D43" s="14" t="s">
        <v>367</v>
      </c>
      <c r="E43" s="1" t="s">
        <v>43</v>
      </c>
      <c r="F43" s="1" t="s">
        <v>393</v>
      </c>
      <c r="G43" s="1" t="s">
        <v>44</v>
      </c>
      <c r="H43" s="1" t="s">
        <v>4</v>
      </c>
      <c r="I43" s="9">
        <v>2550000</v>
      </c>
      <c r="J43" s="9">
        <v>5000794</v>
      </c>
      <c r="K43" s="9">
        <f>17*150000</f>
        <v>2550000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s="4" customFormat="1" ht="18.899999999999999" customHeight="1" x14ac:dyDescent="0.2">
      <c r="A44" s="3">
        <v>42</v>
      </c>
      <c r="B44" s="1">
        <v>125297</v>
      </c>
      <c r="C44" s="14" t="s">
        <v>366</v>
      </c>
      <c r="D44" s="14" t="s">
        <v>367</v>
      </c>
      <c r="E44" s="1" t="s">
        <v>276</v>
      </c>
      <c r="F44" s="1" t="s">
        <v>419</v>
      </c>
      <c r="G44" s="1" t="s">
        <v>341</v>
      </c>
      <c r="H44" s="1" t="s">
        <v>4</v>
      </c>
      <c r="I44" s="9">
        <v>300000</v>
      </c>
      <c r="J44" s="9">
        <v>1853593</v>
      </c>
      <c r="K44" s="9">
        <f>2*150000</f>
        <v>300000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s="4" customFormat="1" ht="18.899999999999999" customHeight="1" x14ac:dyDescent="0.2">
      <c r="A45" s="3">
        <v>43</v>
      </c>
      <c r="B45" s="1">
        <v>126776</v>
      </c>
      <c r="C45" s="14" t="s">
        <v>366</v>
      </c>
      <c r="D45" s="14" t="s">
        <v>367</v>
      </c>
      <c r="E45" s="1" t="s">
        <v>26</v>
      </c>
      <c r="F45" s="1" t="s">
        <v>435</v>
      </c>
      <c r="G45" s="1" t="s">
        <v>5</v>
      </c>
      <c r="H45" s="1" t="s">
        <v>4</v>
      </c>
      <c r="I45" s="8">
        <v>1950000</v>
      </c>
      <c r="J45" s="8">
        <v>2347892</v>
      </c>
      <c r="K45" s="8">
        <f>13*150000</f>
        <v>1950000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s="4" customFormat="1" ht="18.899999999999999" customHeight="1" x14ac:dyDescent="0.2">
      <c r="A46" s="3">
        <v>44</v>
      </c>
      <c r="B46" s="1">
        <v>127934</v>
      </c>
      <c r="C46" s="14" t="s">
        <v>366</v>
      </c>
      <c r="D46" s="14" t="s">
        <v>367</v>
      </c>
      <c r="E46" s="1" t="s">
        <v>94</v>
      </c>
      <c r="F46" s="1" t="s">
        <v>500</v>
      </c>
      <c r="G46" s="1" t="s">
        <v>95</v>
      </c>
      <c r="H46" s="1" t="s">
        <v>4</v>
      </c>
      <c r="I46" s="9">
        <v>3300000</v>
      </c>
      <c r="J46" s="9">
        <v>10980936</v>
      </c>
      <c r="K46" s="9">
        <f>22*150000</f>
        <v>3300000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s="4" customFormat="1" ht="18.899999999999999" customHeight="1" x14ac:dyDescent="0.2">
      <c r="A47" s="3">
        <v>45</v>
      </c>
      <c r="B47" s="1">
        <v>127954</v>
      </c>
      <c r="C47" s="14" t="s">
        <v>366</v>
      </c>
      <c r="D47" s="14" t="s">
        <v>367</v>
      </c>
      <c r="E47" s="1" t="s">
        <v>303</v>
      </c>
      <c r="F47" s="1" t="s">
        <v>517</v>
      </c>
      <c r="G47" s="1" t="s">
        <v>315</v>
      </c>
      <c r="H47" s="1" t="s">
        <v>4</v>
      </c>
      <c r="I47" s="9">
        <v>750000</v>
      </c>
      <c r="J47" s="9">
        <v>2904000</v>
      </c>
      <c r="K47" s="9">
        <f>5*150000</f>
        <v>750000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s="4" customFormat="1" ht="18.899999999999999" customHeight="1" x14ac:dyDescent="0.2">
      <c r="A48" s="3">
        <v>46</v>
      </c>
      <c r="B48" s="1">
        <v>127968</v>
      </c>
      <c r="C48" s="14" t="s">
        <v>366</v>
      </c>
      <c r="D48" s="14" t="s">
        <v>367</v>
      </c>
      <c r="E48" s="1" t="s">
        <v>371</v>
      </c>
      <c r="F48" s="1" t="s">
        <v>530</v>
      </c>
      <c r="G48" s="1" t="s">
        <v>183</v>
      </c>
      <c r="H48" s="1" t="s">
        <v>4</v>
      </c>
      <c r="I48" s="9">
        <v>1800000</v>
      </c>
      <c r="J48" s="9">
        <v>4863048</v>
      </c>
      <c r="K48" s="9">
        <f>7*150000</f>
        <v>1050000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s="4" customFormat="1" ht="18.899999999999999" customHeight="1" x14ac:dyDescent="0.2">
      <c r="A49" s="3">
        <v>47</v>
      </c>
      <c r="B49" s="1">
        <v>127981</v>
      </c>
      <c r="C49" s="14" t="s">
        <v>366</v>
      </c>
      <c r="D49" s="14" t="s">
        <v>367</v>
      </c>
      <c r="E49" s="1" t="s">
        <v>85</v>
      </c>
      <c r="F49" s="1" t="s">
        <v>539</v>
      </c>
      <c r="G49" s="1" t="s">
        <v>84</v>
      </c>
      <c r="H49" s="1" t="s">
        <v>4</v>
      </c>
      <c r="I49" s="9">
        <v>1350000</v>
      </c>
      <c r="J49" s="9">
        <v>1586143</v>
      </c>
      <c r="K49" s="9">
        <f>9*150000</f>
        <v>1350000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s="4" customFormat="1" ht="18.899999999999999" customHeight="1" x14ac:dyDescent="0.2">
      <c r="A50" s="3">
        <v>48</v>
      </c>
      <c r="B50" s="1">
        <v>124888</v>
      </c>
      <c r="C50" s="14" t="s">
        <v>366</v>
      </c>
      <c r="D50" s="14" t="s">
        <v>367</v>
      </c>
      <c r="E50" s="1" t="s">
        <v>15</v>
      </c>
      <c r="F50" s="1" t="s">
        <v>407</v>
      </c>
      <c r="G50" s="1" t="s">
        <v>16</v>
      </c>
      <c r="H50" s="1" t="s">
        <v>14</v>
      </c>
      <c r="I50" s="8">
        <v>1050000</v>
      </c>
      <c r="J50" s="8">
        <v>1827974</v>
      </c>
      <c r="K50" s="9">
        <f>7*150000</f>
        <v>1050000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s="4" customFormat="1" ht="18.899999999999999" customHeight="1" x14ac:dyDescent="0.2">
      <c r="A51" s="3">
        <v>49</v>
      </c>
      <c r="B51" s="1">
        <v>127360</v>
      </c>
      <c r="C51" s="14" t="s">
        <v>366</v>
      </c>
      <c r="D51" s="14" t="s">
        <v>367</v>
      </c>
      <c r="E51" s="1" t="s">
        <v>202</v>
      </c>
      <c r="F51" s="1" t="s">
        <v>439</v>
      </c>
      <c r="G51" s="1" t="s">
        <v>203</v>
      </c>
      <c r="H51" s="1" t="s">
        <v>14</v>
      </c>
      <c r="I51" s="9">
        <v>2250000</v>
      </c>
      <c r="J51" s="9">
        <v>7150942</v>
      </c>
      <c r="K51" s="9">
        <f>15*150000</f>
        <v>2250000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s="4" customFormat="1" ht="18.899999999999999" customHeight="1" x14ac:dyDescent="0.2">
      <c r="A52" s="3">
        <v>50</v>
      </c>
      <c r="B52" s="1">
        <v>127822</v>
      </c>
      <c r="C52" s="14" t="s">
        <v>366</v>
      </c>
      <c r="D52" s="14" t="s">
        <v>367</v>
      </c>
      <c r="E52" s="1" t="s">
        <v>236</v>
      </c>
      <c r="F52" s="1" t="s">
        <v>452</v>
      </c>
      <c r="G52" s="1" t="s">
        <v>237</v>
      </c>
      <c r="H52" s="1" t="s">
        <v>14</v>
      </c>
      <c r="I52" s="9">
        <v>2700000</v>
      </c>
      <c r="J52" s="9">
        <v>4427540</v>
      </c>
      <c r="K52" s="9">
        <f>18*150000</f>
        <v>2700000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s="4" customFormat="1" ht="18.899999999999999" customHeight="1" x14ac:dyDescent="0.2">
      <c r="A53" s="3">
        <v>51</v>
      </c>
      <c r="B53" s="1">
        <v>127837</v>
      </c>
      <c r="C53" s="14" t="s">
        <v>366</v>
      </c>
      <c r="D53" s="14" t="s">
        <v>367</v>
      </c>
      <c r="E53" s="1" t="s">
        <v>17</v>
      </c>
      <c r="F53" s="1" t="s">
        <v>458</v>
      </c>
      <c r="G53" s="1" t="s">
        <v>18</v>
      </c>
      <c r="H53" s="1" t="s">
        <v>14</v>
      </c>
      <c r="I53" s="8">
        <v>1350000</v>
      </c>
      <c r="J53" s="8">
        <v>4645177</v>
      </c>
      <c r="K53" s="8">
        <f>9*150000</f>
        <v>1350000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s="4" customFormat="1" ht="18.899999999999999" customHeight="1" x14ac:dyDescent="0.2">
      <c r="A54" s="3">
        <v>52</v>
      </c>
      <c r="B54" s="1">
        <v>127907</v>
      </c>
      <c r="C54" s="14" t="s">
        <v>366</v>
      </c>
      <c r="D54" s="14" t="s">
        <v>367</v>
      </c>
      <c r="E54" s="1" t="s">
        <v>137</v>
      </c>
      <c r="F54" s="1" t="s">
        <v>475</v>
      </c>
      <c r="G54" s="1" t="s">
        <v>138</v>
      </c>
      <c r="H54" s="1" t="s">
        <v>14</v>
      </c>
      <c r="I54" s="8">
        <v>750000</v>
      </c>
      <c r="J54" s="8">
        <v>1303924</v>
      </c>
      <c r="K54" s="8">
        <f>5*150000</f>
        <v>750000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s="4" customFormat="1" ht="18.899999999999999" customHeight="1" x14ac:dyDescent="0.2">
      <c r="A55" s="3">
        <v>53</v>
      </c>
      <c r="B55" s="1">
        <v>127921</v>
      </c>
      <c r="C55" s="14" t="s">
        <v>366</v>
      </c>
      <c r="D55" s="14" t="s">
        <v>367</v>
      </c>
      <c r="E55" s="1" t="s">
        <v>52</v>
      </c>
      <c r="F55" s="1" t="s">
        <v>488</v>
      </c>
      <c r="G55" s="1" t="s">
        <v>49</v>
      </c>
      <c r="H55" s="1" t="s">
        <v>14</v>
      </c>
      <c r="I55" s="9">
        <v>2250000</v>
      </c>
      <c r="J55" s="9">
        <v>4843581</v>
      </c>
      <c r="K55" s="9">
        <f>15*150000</f>
        <v>2250000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s="4" customFormat="1" ht="18.899999999999999" customHeight="1" x14ac:dyDescent="0.2">
      <c r="A56" s="3">
        <v>54</v>
      </c>
      <c r="B56" s="1">
        <v>127985</v>
      </c>
      <c r="C56" s="14" t="s">
        <v>366</v>
      </c>
      <c r="D56" s="14" t="s">
        <v>367</v>
      </c>
      <c r="E56" s="1" t="s">
        <v>278</v>
      </c>
      <c r="F56" s="1" t="s">
        <v>542</v>
      </c>
      <c r="G56" s="1" t="s">
        <v>322</v>
      </c>
      <c r="H56" s="1" t="s">
        <v>14</v>
      </c>
      <c r="I56" s="9">
        <v>1040000</v>
      </c>
      <c r="J56" s="9">
        <v>1902781</v>
      </c>
      <c r="K56" s="9">
        <v>1040000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s="4" customFormat="1" ht="18.899999999999999" customHeight="1" x14ac:dyDescent="0.2">
      <c r="A57" s="3">
        <v>55</v>
      </c>
      <c r="B57" s="1">
        <v>127166</v>
      </c>
      <c r="C57" s="14" t="s">
        <v>366</v>
      </c>
      <c r="D57" s="14" t="s">
        <v>367</v>
      </c>
      <c r="E57" s="1" t="s">
        <v>122</v>
      </c>
      <c r="F57" s="1" t="s">
        <v>438</v>
      </c>
      <c r="G57" s="1" t="s">
        <v>123</v>
      </c>
      <c r="H57" s="1" t="s">
        <v>1</v>
      </c>
      <c r="I57" s="9">
        <v>2250000</v>
      </c>
      <c r="J57" s="9">
        <v>4477173</v>
      </c>
      <c r="K57" s="9">
        <f>15*150000</f>
        <v>2250000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s="4" customFormat="1" ht="18.899999999999999" customHeight="1" x14ac:dyDescent="0.2">
      <c r="A58" s="3">
        <v>56</v>
      </c>
      <c r="B58" s="6">
        <v>127806</v>
      </c>
      <c r="C58" s="14" t="s">
        <v>366</v>
      </c>
      <c r="D58" s="14" t="s">
        <v>367</v>
      </c>
      <c r="E58" s="6" t="s">
        <v>358</v>
      </c>
      <c r="F58" s="1" t="s">
        <v>446</v>
      </c>
      <c r="G58" s="1" t="s">
        <v>328</v>
      </c>
      <c r="H58" s="1" t="s">
        <v>1</v>
      </c>
      <c r="I58" s="9">
        <v>1027744</v>
      </c>
      <c r="J58" s="9">
        <v>1027744</v>
      </c>
      <c r="K58" s="9">
        <v>1027744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s="4" customFormat="1" ht="18.899999999999999" customHeight="1" x14ac:dyDescent="0.2">
      <c r="A59" s="3">
        <v>57</v>
      </c>
      <c r="B59" s="1">
        <v>127850</v>
      </c>
      <c r="C59" s="14" t="s">
        <v>366</v>
      </c>
      <c r="D59" s="14" t="s">
        <v>367</v>
      </c>
      <c r="E59" s="1" t="s">
        <v>8</v>
      </c>
      <c r="F59" s="1" t="s">
        <v>460</v>
      </c>
      <c r="G59" s="1" t="s">
        <v>2</v>
      </c>
      <c r="H59" s="1" t="s">
        <v>1</v>
      </c>
      <c r="I59" s="8">
        <v>6300000</v>
      </c>
      <c r="J59" s="8">
        <v>9754357</v>
      </c>
      <c r="K59" s="8">
        <f>42*150000</f>
        <v>6300000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s="4" customFormat="1" ht="18.899999999999999" customHeight="1" x14ac:dyDescent="0.2">
      <c r="A60" s="3">
        <v>58</v>
      </c>
      <c r="B60" s="1">
        <v>127112</v>
      </c>
      <c r="C60" s="14" t="s">
        <v>366</v>
      </c>
      <c r="D60" s="14" t="s">
        <v>367</v>
      </c>
      <c r="E60" s="1" t="s">
        <v>238</v>
      </c>
      <c r="F60" s="1" t="s">
        <v>437</v>
      </c>
      <c r="G60" s="1" t="s">
        <v>239</v>
      </c>
      <c r="H60" s="1" t="s">
        <v>169</v>
      </c>
      <c r="I60" s="9">
        <v>1800000</v>
      </c>
      <c r="J60" s="9">
        <v>3281321</v>
      </c>
      <c r="K60" s="9">
        <f>12*150000</f>
        <v>1800000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s="4" customFormat="1" ht="18.899999999999999" customHeight="1" x14ac:dyDescent="0.2">
      <c r="A61" s="3">
        <v>59</v>
      </c>
      <c r="B61" s="1">
        <v>127970</v>
      </c>
      <c r="C61" s="14" t="s">
        <v>366</v>
      </c>
      <c r="D61" s="14" t="s">
        <v>367</v>
      </c>
      <c r="E61" s="1" t="s">
        <v>170</v>
      </c>
      <c r="F61" s="1" t="s">
        <v>531</v>
      </c>
      <c r="G61" s="1" t="s">
        <v>171</v>
      </c>
      <c r="H61" s="1" t="s">
        <v>169</v>
      </c>
      <c r="I61" s="9">
        <v>1500000</v>
      </c>
      <c r="J61" s="9">
        <v>2065971</v>
      </c>
      <c r="K61" s="9">
        <f>10*150000</f>
        <v>1500000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s="4" customFormat="1" ht="18.899999999999999" customHeight="1" x14ac:dyDescent="0.2">
      <c r="A62" s="3">
        <v>60</v>
      </c>
      <c r="B62" s="1">
        <v>123927</v>
      </c>
      <c r="C62" s="14" t="s">
        <v>366</v>
      </c>
      <c r="D62" s="14" t="s">
        <v>367</v>
      </c>
      <c r="E62" s="1" t="s">
        <v>210</v>
      </c>
      <c r="F62" s="1" t="s">
        <v>372</v>
      </c>
      <c r="G62" s="1" t="s">
        <v>211</v>
      </c>
      <c r="H62" s="1" t="s">
        <v>11</v>
      </c>
      <c r="I62" s="9">
        <v>2100000</v>
      </c>
      <c r="J62" s="9">
        <v>5242580</v>
      </c>
      <c r="K62" s="9">
        <f>14*150000</f>
        <v>2100000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s="4" customFormat="1" ht="18.899999999999999" customHeight="1" x14ac:dyDescent="0.2">
      <c r="A63" s="3">
        <v>61</v>
      </c>
      <c r="B63" s="1">
        <v>123946</v>
      </c>
      <c r="C63" s="14" t="s">
        <v>366</v>
      </c>
      <c r="D63" s="14" t="s">
        <v>367</v>
      </c>
      <c r="E63" s="1" t="s">
        <v>240</v>
      </c>
      <c r="F63" s="1" t="s">
        <v>376</v>
      </c>
      <c r="G63" s="1" t="s">
        <v>241</v>
      </c>
      <c r="H63" s="1" t="s">
        <v>11</v>
      </c>
      <c r="I63" s="9">
        <v>4350000</v>
      </c>
      <c r="J63" s="9">
        <v>9756377</v>
      </c>
      <c r="K63" s="9">
        <f>29*150000</f>
        <v>4350000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s="4" customFormat="1" ht="18.899999999999999" customHeight="1" x14ac:dyDescent="0.2">
      <c r="A64" s="3">
        <v>62</v>
      </c>
      <c r="B64" s="1">
        <v>124076</v>
      </c>
      <c r="C64" s="14" t="s">
        <v>366</v>
      </c>
      <c r="D64" s="14" t="s">
        <v>367</v>
      </c>
      <c r="E64" s="1" t="s">
        <v>188</v>
      </c>
      <c r="F64" s="1" t="s">
        <v>381</v>
      </c>
      <c r="G64" s="1" t="s">
        <v>189</v>
      </c>
      <c r="H64" s="1" t="s">
        <v>11</v>
      </c>
      <c r="I64" s="9">
        <v>1650000</v>
      </c>
      <c r="J64" s="9">
        <v>3780381</v>
      </c>
      <c r="K64" s="9">
        <f>11*150000</f>
        <v>1650000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s="4" customFormat="1" ht="18.899999999999999" customHeight="1" x14ac:dyDescent="0.2">
      <c r="A65" s="3">
        <v>63</v>
      </c>
      <c r="B65" s="1">
        <v>124970</v>
      </c>
      <c r="C65" s="14" t="s">
        <v>366</v>
      </c>
      <c r="D65" s="14" t="s">
        <v>367</v>
      </c>
      <c r="E65" s="1" t="s">
        <v>283</v>
      </c>
      <c r="F65" s="1" t="s">
        <v>410</v>
      </c>
      <c r="G65" s="1" t="s">
        <v>345</v>
      </c>
      <c r="H65" s="1" t="s">
        <v>11</v>
      </c>
      <c r="I65" s="9">
        <v>1500000</v>
      </c>
      <c r="J65" s="9">
        <v>4198560</v>
      </c>
      <c r="K65" s="9">
        <f>10*150000</f>
        <v>1500000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s="4" customFormat="1" ht="18.899999999999999" customHeight="1" x14ac:dyDescent="0.2">
      <c r="A66" s="3">
        <v>64</v>
      </c>
      <c r="B66" s="1">
        <v>125110</v>
      </c>
      <c r="C66" s="14" t="s">
        <v>366</v>
      </c>
      <c r="D66" s="14" t="s">
        <v>367</v>
      </c>
      <c r="E66" s="1" t="s">
        <v>57</v>
      </c>
      <c r="F66" s="1" t="s">
        <v>413</v>
      </c>
      <c r="G66" s="1" t="s">
        <v>58</v>
      </c>
      <c r="H66" s="1" t="s">
        <v>11</v>
      </c>
      <c r="I66" s="9">
        <v>600000</v>
      </c>
      <c r="J66" s="9">
        <v>651765</v>
      </c>
      <c r="K66" s="9">
        <f>4*150000</f>
        <v>600000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s="4" customFormat="1" ht="18.899999999999999" customHeight="1" x14ac:dyDescent="0.2">
      <c r="A67" s="3">
        <v>65</v>
      </c>
      <c r="B67" s="1">
        <v>125138</v>
      </c>
      <c r="C67" s="14" t="s">
        <v>366</v>
      </c>
      <c r="D67" s="14" t="s">
        <v>367</v>
      </c>
      <c r="E67" s="1" t="s">
        <v>297</v>
      </c>
      <c r="F67" s="1" t="s">
        <v>415</v>
      </c>
      <c r="G67" s="1" t="s">
        <v>352</v>
      </c>
      <c r="H67" s="1" t="s">
        <v>11</v>
      </c>
      <c r="I67" s="9">
        <v>3000000</v>
      </c>
      <c r="J67" s="9">
        <v>13592525</v>
      </c>
      <c r="K67" s="9">
        <f>20*150000</f>
        <v>3000000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s="4" customFormat="1" ht="18.899999999999999" customHeight="1" x14ac:dyDescent="0.2">
      <c r="A68" s="3">
        <v>66</v>
      </c>
      <c r="B68" s="1">
        <v>126187</v>
      </c>
      <c r="C68" s="14" t="s">
        <v>366</v>
      </c>
      <c r="D68" s="14" t="s">
        <v>367</v>
      </c>
      <c r="E68" s="1" t="s">
        <v>224</v>
      </c>
      <c r="F68" s="1" t="s">
        <v>426</v>
      </c>
      <c r="G68" s="1" t="s">
        <v>225</v>
      </c>
      <c r="H68" s="1" t="s">
        <v>11</v>
      </c>
      <c r="I68" s="9">
        <v>600000</v>
      </c>
      <c r="J68" s="9">
        <v>2567760</v>
      </c>
      <c r="K68" s="9">
        <f>4*150000</f>
        <v>600000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s="4" customFormat="1" ht="18.899999999999999" customHeight="1" x14ac:dyDescent="0.2">
      <c r="A69" s="3">
        <v>67</v>
      </c>
      <c r="B69" s="1">
        <v>127657</v>
      </c>
      <c r="C69" s="14" t="s">
        <v>366</v>
      </c>
      <c r="D69" s="14" t="s">
        <v>367</v>
      </c>
      <c r="E69" s="1" t="s">
        <v>126</v>
      </c>
      <c r="F69" s="1" t="s">
        <v>441</v>
      </c>
      <c r="G69" s="1" t="s">
        <v>127</v>
      </c>
      <c r="H69" s="1" t="s">
        <v>11</v>
      </c>
      <c r="I69" s="9">
        <v>1500000</v>
      </c>
      <c r="J69" s="9">
        <v>8669033</v>
      </c>
      <c r="K69" s="9">
        <f>10*150000</f>
        <v>1500000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s="4" customFormat="1" ht="18.899999999999999" customHeight="1" x14ac:dyDescent="0.2">
      <c r="A70" s="3">
        <v>68</v>
      </c>
      <c r="B70" s="1">
        <v>127658</v>
      </c>
      <c r="C70" s="14" t="s">
        <v>366</v>
      </c>
      <c r="D70" s="14" t="s">
        <v>367</v>
      </c>
      <c r="E70" s="1" t="s">
        <v>59</v>
      </c>
      <c r="F70" s="1" t="s">
        <v>442</v>
      </c>
      <c r="G70" s="1" t="s">
        <v>60</v>
      </c>
      <c r="H70" s="1" t="s">
        <v>11</v>
      </c>
      <c r="I70" s="9">
        <v>2550000</v>
      </c>
      <c r="J70" s="9">
        <v>2649900</v>
      </c>
      <c r="K70" s="9">
        <f>17*150000</f>
        <v>2550000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s="4" customFormat="1" ht="18.899999999999999" customHeight="1" x14ac:dyDescent="0.2">
      <c r="A71" s="3">
        <v>69</v>
      </c>
      <c r="B71" s="1">
        <v>127817</v>
      </c>
      <c r="C71" s="14" t="s">
        <v>366</v>
      </c>
      <c r="D71" s="14" t="s">
        <v>367</v>
      </c>
      <c r="E71" s="1" t="s">
        <v>289</v>
      </c>
      <c r="F71" s="1" t="s">
        <v>448</v>
      </c>
      <c r="G71" s="1" t="s">
        <v>325</v>
      </c>
      <c r="H71" s="1" t="s">
        <v>11</v>
      </c>
      <c r="I71" s="9">
        <v>3600000</v>
      </c>
      <c r="J71" s="9">
        <v>11861512</v>
      </c>
      <c r="K71" s="9">
        <f>24*150000</f>
        <v>3600000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s="4" customFormat="1" ht="18.899999999999999" customHeight="1" x14ac:dyDescent="0.2">
      <c r="A72" s="3">
        <v>70</v>
      </c>
      <c r="B72" s="1">
        <v>127818</v>
      </c>
      <c r="C72" s="14" t="s">
        <v>366</v>
      </c>
      <c r="D72" s="14" t="s">
        <v>367</v>
      </c>
      <c r="E72" s="1" t="s">
        <v>35</v>
      </c>
      <c r="F72" s="1" t="s">
        <v>449</v>
      </c>
      <c r="G72" s="1" t="s">
        <v>36</v>
      </c>
      <c r="H72" s="1" t="s">
        <v>11</v>
      </c>
      <c r="I72" s="9">
        <v>1200000</v>
      </c>
      <c r="J72" s="9">
        <v>1525040</v>
      </c>
      <c r="K72" s="9">
        <f>8*150000</f>
        <v>1200000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s="4" customFormat="1" ht="18.899999999999999" customHeight="1" x14ac:dyDescent="0.2">
      <c r="A73" s="3">
        <v>71</v>
      </c>
      <c r="B73" s="1">
        <v>127819</v>
      </c>
      <c r="C73" s="14" t="s">
        <v>366</v>
      </c>
      <c r="D73" s="14" t="s">
        <v>367</v>
      </c>
      <c r="E73" s="1" t="s">
        <v>50</v>
      </c>
      <c r="F73" s="1" t="s">
        <v>450</v>
      </c>
      <c r="G73" s="1" t="s">
        <v>51</v>
      </c>
      <c r="H73" s="1" t="s">
        <v>11</v>
      </c>
      <c r="I73" s="9">
        <v>450000</v>
      </c>
      <c r="J73" s="9">
        <v>3610768</v>
      </c>
      <c r="K73" s="9">
        <f>3*150000</f>
        <v>450000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s="4" customFormat="1" ht="18.899999999999999" customHeight="1" x14ac:dyDescent="0.2">
      <c r="A74" s="3">
        <v>72</v>
      </c>
      <c r="B74" s="6">
        <v>127835</v>
      </c>
      <c r="C74" s="14" t="s">
        <v>366</v>
      </c>
      <c r="D74" s="14" t="s">
        <v>367</v>
      </c>
      <c r="E74" s="6" t="s">
        <v>260</v>
      </c>
      <c r="F74" s="1" t="s">
        <v>456</v>
      </c>
      <c r="G74" s="1" t="s">
        <v>319</v>
      </c>
      <c r="H74" s="1" t="s">
        <v>11</v>
      </c>
      <c r="I74" s="9">
        <v>600000</v>
      </c>
      <c r="J74" s="9">
        <v>1622440</v>
      </c>
      <c r="K74" s="9">
        <v>450000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s="4" customFormat="1" ht="18.899999999999999" customHeight="1" x14ac:dyDescent="0.2">
      <c r="A75" s="3">
        <v>73</v>
      </c>
      <c r="B75" s="1">
        <v>127877</v>
      </c>
      <c r="C75" s="14" t="s">
        <v>366</v>
      </c>
      <c r="D75" s="14" t="s">
        <v>367</v>
      </c>
      <c r="E75" s="1" t="s">
        <v>12</v>
      </c>
      <c r="F75" s="1" t="s">
        <v>463</v>
      </c>
      <c r="G75" s="1" t="s">
        <v>13</v>
      </c>
      <c r="H75" s="1" t="s">
        <v>11</v>
      </c>
      <c r="I75" s="8">
        <v>750000</v>
      </c>
      <c r="J75" s="8">
        <v>1010243</v>
      </c>
      <c r="K75" s="8">
        <f>5*150000</f>
        <v>750000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s="4" customFormat="1" ht="18.899999999999999" customHeight="1" x14ac:dyDescent="0.2">
      <c r="A76" s="3">
        <v>74</v>
      </c>
      <c r="B76" s="1">
        <v>127879</v>
      </c>
      <c r="C76" s="14" t="s">
        <v>366</v>
      </c>
      <c r="D76" s="14" t="s">
        <v>367</v>
      </c>
      <c r="E76" s="1" t="s">
        <v>133</v>
      </c>
      <c r="F76" s="1" t="s">
        <v>465</v>
      </c>
      <c r="G76" s="1" t="s">
        <v>134</v>
      </c>
      <c r="H76" s="1" t="s">
        <v>11</v>
      </c>
      <c r="I76" s="9">
        <v>1200000</v>
      </c>
      <c r="J76" s="9">
        <v>6389080</v>
      </c>
      <c r="K76" s="9">
        <f>8*150000</f>
        <v>1200000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s="4" customFormat="1" ht="18.899999999999999" customHeight="1" x14ac:dyDescent="0.2">
      <c r="A77" s="3">
        <v>75</v>
      </c>
      <c r="B77" s="1">
        <v>127900</v>
      </c>
      <c r="C77" s="14" t="s">
        <v>366</v>
      </c>
      <c r="D77" s="14" t="s">
        <v>367</v>
      </c>
      <c r="E77" s="1" t="s">
        <v>157</v>
      </c>
      <c r="F77" s="1" t="s">
        <v>468</v>
      </c>
      <c r="G77" s="1" t="s">
        <v>158</v>
      </c>
      <c r="H77" s="1" t="s">
        <v>11</v>
      </c>
      <c r="I77" s="9">
        <v>1800000</v>
      </c>
      <c r="J77" s="9">
        <v>4436862</v>
      </c>
      <c r="K77" s="9">
        <f>12*150000</f>
        <v>1800000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s="4" customFormat="1" ht="18.899999999999999" customHeight="1" x14ac:dyDescent="0.2">
      <c r="A78" s="3">
        <v>76</v>
      </c>
      <c r="B78" s="1">
        <v>127906</v>
      </c>
      <c r="C78" s="14" t="s">
        <v>366</v>
      </c>
      <c r="D78" s="14" t="s">
        <v>367</v>
      </c>
      <c r="E78" s="1" t="s">
        <v>192</v>
      </c>
      <c r="F78" s="1" t="s">
        <v>474</v>
      </c>
      <c r="G78" s="1" t="s">
        <v>193</v>
      </c>
      <c r="H78" s="1" t="s">
        <v>11</v>
      </c>
      <c r="I78" s="9">
        <v>900000</v>
      </c>
      <c r="J78" s="9">
        <v>2779208</v>
      </c>
      <c r="K78" s="9">
        <f>3*150000</f>
        <v>450000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s="4" customFormat="1" ht="18.899999999999999" customHeight="1" x14ac:dyDescent="0.2">
      <c r="A79" s="3">
        <v>77</v>
      </c>
      <c r="B79" s="1">
        <v>127908</v>
      </c>
      <c r="C79" s="14" t="s">
        <v>366</v>
      </c>
      <c r="D79" s="14" t="s">
        <v>367</v>
      </c>
      <c r="E79" s="1" t="s">
        <v>299</v>
      </c>
      <c r="F79" s="1" t="s">
        <v>476</v>
      </c>
      <c r="G79" s="1" t="s">
        <v>311</v>
      </c>
      <c r="H79" s="1" t="s">
        <v>11</v>
      </c>
      <c r="I79" s="9">
        <v>300000</v>
      </c>
      <c r="J79" s="9">
        <v>1458973</v>
      </c>
      <c r="K79" s="9">
        <f>2*150000</f>
        <v>300000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s="4" customFormat="1" ht="18.899999999999999" customHeight="1" x14ac:dyDescent="0.2">
      <c r="A80" s="3">
        <v>78</v>
      </c>
      <c r="B80" s="1">
        <v>127919</v>
      </c>
      <c r="C80" s="14" t="s">
        <v>366</v>
      </c>
      <c r="D80" s="14" t="s">
        <v>367</v>
      </c>
      <c r="E80" s="1" t="s">
        <v>90</v>
      </c>
      <c r="F80" s="1" t="s">
        <v>487</v>
      </c>
      <c r="G80" s="1" t="s">
        <v>91</v>
      </c>
      <c r="H80" s="1" t="s">
        <v>11</v>
      </c>
      <c r="I80" s="8">
        <v>1500000</v>
      </c>
      <c r="J80" s="8">
        <v>3600191</v>
      </c>
      <c r="K80" s="8">
        <f>10*150000</f>
        <v>1500000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s="4" customFormat="1" ht="18.899999999999999" customHeight="1" x14ac:dyDescent="0.2">
      <c r="A81" s="3">
        <v>79</v>
      </c>
      <c r="B81" s="1">
        <v>127930</v>
      </c>
      <c r="C81" s="14" t="s">
        <v>366</v>
      </c>
      <c r="D81" s="14" t="s">
        <v>367</v>
      </c>
      <c r="E81" s="1" t="s">
        <v>292</v>
      </c>
      <c r="F81" s="1" t="s">
        <v>497</v>
      </c>
      <c r="G81" s="1" t="s">
        <v>350</v>
      </c>
      <c r="H81" s="1" t="s">
        <v>11</v>
      </c>
      <c r="I81" s="9">
        <v>900000</v>
      </c>
      <c r="J81" s="9">
        <v>2224321</v>
      </c>
      <c r="K81" s="9">
        <f>6*150000</f>
        <v>900000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s="4" customFormat="1" ht="18.899999999999999" customHeight="1" x14ac:dyDescent="0.2">
      <c r="A82" s="3">
        <v>80</v>
      </c>
      <c r="B82" s="6">
        <v>127931</v>
      </c>
      <c r="C82" s="14" t="s">
        <v>366</v>
      </c>
      <c r="D82" s="14" t="s">
        <v>367</v>
      </c>
      <c r="E82" s="6" t="s">
        <v>261</v>
      </c>
      <c r="F82" s="1" t="s">
        <v>498</v>
      </c>
      <c r="G82" s="1" t="s">
        <v>320</v>
      </c>
      <c r="H82" s="1" t="s">
        <v>11</v>
      </c>
      <c r="I82" s="9">
        <v>1500000</v>
      </c>
      <c r="J82" s="9">
        <v>6627781</v>
      </c>
      <c r="K82" s="9">
        <f>10*150000</f>
        <v>1500000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s="4" customFormat="1" ht="18.899999999999999" customHeight="1" x14ac:dyDescent="0.2">
      <c r="A83" s="3">
        <v>81</v>
      </c>
      <c r="B83" s="6">
        <v>127938</v>
      </c>
      <c r="C83" s="14" t="s">
        <v>366</v>
      </c>
      <c r="D83" s="14" t="s">
        <v>367</v>
      </c>
      <c r="E83" s="1" t="s">
        <v>147</v>
      </c>
      <c r="F83" s="1" t="s">
        <v>503</v>
      </c>
      <c r="G83" s="1" t="s">
        <v>148</v>
      </c>
      <c r="H83" s="6" t="s">
        <v>11</v>
      </c>
      <c r="I83" s="9">
        <v>450000</v>
      </c>
      <c r="J83" s="9">
        <v>1726227</v>
      </c>
      <c r="K83" s="9">
        <f>3*150000</f>
        <v>450000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s="4" customFormat="1" ht="18.899999999999999" customHeight="1" x14ac:dyDescent="0.2">
      <c r="A84" s="3">
        <v>82</v>
      </c>
      <c r="B84" s="1">
        <v>127951</v>
      </c>
      <c r="C84" s="14" t="s">
        <v>366</v>
      </c>
      <c r="D84" s="14" t="s">
        <v>367</v>
      </c>
      <c r="E84" s="1" t="s">
        <v>139</v>
      </c>
      <c r="F84" s="1" t="s">
        <v>514</v>
      </c>
      <c r="G84" s="1" t="s">
        <v>140</v>
      </c>
      <c r="H84" s="1" t="s">
        <v>11</v>
      </c>
      <c r="I84" s="8">
        <v>1650000</v>
      </c>
      <c r="J84" s="8">
        <v>1929790</v>
      </c>
      <c r="K84" s="8">
        <f>11*150000</f>
        <v>1650000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s="4" customFormat="1" ht="18.899999999999999" customHeight="1" x14ac:dyDescent="0.2">
      <c r="A85" s="3">
        <v>83</v>
      </c>
      <c r="B85" s="1">
        <v>127960</v>
      </c>
      <c r="C85" s="14" t="s">
        <v>366</v>
      </c>
      <c r="D85" s="14" t="s">
        <v>367</v>
      </c>
      <c r="E85" s="1" t="s">
        <v>286</v>
      </c>
      <c r="F85" s="1" t="s">
        <v>523</v>
      </c>
      <c r="G85" s="1" t="s">
        <v>324</v>
      </c>
      <c r="H85" s="1" t="s">
        <v>11</v>
      </c>
      <c r="I85" s="9">
        <v>600000</v>
      </c>
      <c r="J85" s="9">
        <v>2063653</v>
      </c>
      <c r="K85" s="9">
        <f>4*150000</f>
        <v>600000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s="4" customFormat="1" ht="18.899999999999999" customHeight="1" x14ac:dyDescent="0.2">
      <c r="A86" s="3">
        <v>84</v>
      </c>
      <c r="B86" s="1">
        <v>127962</v>
      </c>
      <c r="C86" s="14" t="s">
        <v>366</v>
      </c>
      <c r="D86" s="14" t="s">
        <v>367</v>
      </c>
      <c r="E86" s="1" t="s">
        <v>118</v>
      </c>
      <c r="F86" s="1" t="s">
        <v>524</v>
      </c>
      <c r="G86" s="1" t="s">
        <v>119</v>
      </c>
      <c r="H86" s="1" t="s">
        <v>11</v>
      </c>
      <c r="I86" s="8">
        <v>600000</v>
      </c>
      <c r="J86" s="8">
        <v>1645896</v>
      </c>
      <c r="K86" s="8">
        <f>4*150000</f>
        <v>600000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s="4" customFormat="1" ht="18.899999999999999" customHeight="1" x14ac:dyDescent="0.2">
      <c r="A87" s="3">
        <v>85</v>
      </c>
      <c r="B87" s="1">
        <v>127978</v>
      </c>
      <c r="C87" s="14" t="s">
        <v>366</v>
      </c>
      <c r="D87" s="14" t="s">
        <v>367</v>
      </c>
      <c r="E87" s="1" t="s">
        <v>256</v>
      </c>
      <c r="F87" s="1" t="s">
        <v>536</v>
      </c>
      <c r="G87" s="1" t="s">
        <v>257</v>
      </c>
      <c r="H87" s="1" t="s">
        <v>11</v>
      </c>
      <c r="I87" s="9">
        <v>300000</v>
      </c>
      <c r="J87" s="9">
        <v>2806457</v>
      </c>
      <c r="K87" s="9">
        <f>2*150000</f>
        <v>300000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s="4" customFormat="1" ht="18.899999999999999" customHeight="1" x14ac:dyDescent="0.2">
      <c r="A88" s="3">
        <v>86</v>
      </c>
      <c r="B88" s="1">
        <v>124009</v>
      </c>
      <c r="C88" s="14" t="s">
        <v>366</v>
      </c>
      <c r="D88" s="14" t="s">
        <v>367</v>
      </c>
      <c r="E88" s="1" t="s">
        <v>80</v>
      </c>
      <c r="F88" s="1" t="s">
        <v>377</v>
      </c>
      <c r="G88" s="1" t="s">
        <v>81</v>
      </c>
      <c r="H88" s="1" t="s">
        <v>79</v>
      </c>
      <c r="I88" s="9">
        <v>2850000</v>
      </c>
      <c r="J88" s="9">
        <v>5682478</v>
      </c>
      <c r="K88" s="9">
        <f>19*150000</f>
        <v>2850000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s="4" customFormat="1" ht="18.899999999999999" customHeight="1" x14ac:dyDescent="0.2">
      <c r="A89" s="3">
        <v>87</v>
      </c>
      <c r="B89" s="1">
        <v>124248</v>
      </c>
      <c r="C89" s="14" t="s">
        <v>366</v>
      </c>
      <c r="D89" s="14" t="s">
        <v>367</v>
      </c>
      <c r="E89" s="1" t="s">
        <v>198</v>
      </c>
      <c r="F89" s="1" t="s">
        <v>387</v>
      </c>
      <c r="G89" s="1" t="s">
        <v>199</v>
      </c>
      <c r="H89" s="1" t="s">
        <v>79</v>
      </c>
      <c r="I89" s="9">
        <v>1500000</v>
      </c>
      <c r="J89" s="9">
        <v>2249900</v>
      </c>
      <c r="K89" s="9">
        <f>9*150000</f>
        <v>1350000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s="4" customFormat="1" ht="18.899999999999999" customHeight="1" x14ac:dyDescent="0.2">
      <c r="A90" s="3">
        <v>88</v>
      </c>
      <c r="B90" s="1">
        <v>124624</v>
      </c>
      <c r="C90" s="14" t="s">
        <v>366</v>
      </c>
      <c r="D90" s="14" t="s">
        <v>367</v>
      </c>
      <c r="E90" s="1" t="s">
        <v>98</v>
      </c>
      <c r="F90" s="1" t="s">
        <v>400</v>
      </c>
      <c r="G90" s="1" t="s">
        <v>99</v>
      </c>
      <c r="H90" s="1" t="s">
        <v>79</v>
      </c>
      <c r="I90" s="9">
        <v>2100000</v>
      </c>
      <c r="J90" s="9">
        <v>7042263</v>
      </c>
      <c r="K90" s="9">
        <f>14*150000</f>
        <v>2100000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s="4" customFormat="1" ht="18.899999999999999" customHeight="1" x14ac:dyDescent="0.2">
      <c r="A91" s="3">
        <v>89</v>
      </c>
      <c r="B91" s="1">
        <v>125295</v>
      </c>
      <c r="C91" s="14" t="s">
        <v>366</v>
      </c>
      <c r="D91" s="14" t="s">
        <v>367</v>
      </c>
      <c r="E91" s="1" t="s">
        <v>196</v>
      </c>
      <c r="F91" s="1" t="s">
        <v>418</v>
      </c>
      <c r="G91" s="1" t="s">
        <v>194</v>
      </c>
      <c r="H91" s="1" t="s">
        <v>79</v>
      </c>
      <c r="I91" s="9">
        <v>5700000</v>
      </c>
      <c r="J91" s="9">
        <v>5798565</v>
      </c>
      <c r="K91" s="9">
        <f>38*150000</f>
        <v>5700000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4" customFormat="1" ht="18.899999999999999" customHeight="1" x14ac:dyDescent="0.2">
      <c r="A92" s="3">
        <v>90</v>
      </c>
      <c r="B92" s="1">
        <v>127918</v>
      </c>
      <c r="C92" s="14" t="s">
        <v>366</v>
      </c>
      <c r="D92" s="14" t="s">
        <v>367</v>
      </c>
      <c r="E92" s="1" t="s">
        <v>285</v>
      </c>
      <c r="F92" s="1" t="s">
        <v>486</v>
      </c>
      <c r="G92" s="1" t="s">
        <v>347</v>
      </c>
      <c r="H92" s="1" t="s">
        <v>79</v>
      </c>
      <c r="I92" s="9">
        <v>1500000</v>
      </c>
      <c r="J92" s="9">
        <v>3946810</v>
      </c>
      <c r="K92" s="9">
        <f>10*150000</f>
        <v>1500000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s="4" customFormat="1" ht="18.899999999999999" customHeight="1" x14ac:dyDescent="0.2">
      <c r="A93" s="3">
        <v>91</v>
      </c>
      <c r="B93" s="1">
        <v>127925</v>
      </c>
      <c r="C93" s="14" t="s">
        <v>366</v>
      </c>
      <c r="D93" s="14" t="s">
        <v>367</v>
      </c>
      <c r="E93" s="1" t="s">
        <v>263</v>
      </c>
      <c r="F93" s="1" t="s">
        <v>492</v>
      </c>
      <c r="G93" s="1" t="s">
        <v>329</v>
      </c>
      <c r="H93" s="1" t="s">
        <v>79</v>
      </c>
      <c r="I93" s="9">
        <v>1350000</v>
      </c>
      <c r="J93" s="9">
        <v>1473319</v>
      </c>
      <c r="K93" s="9">
        <f>9*150000</f>
        <v>1350000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s="4" customFormat="1" ht="18.899999999999999" customHeight="1" x14ac:dyDescent="0.2">
      <c r="A94" s="3">
        <v>92</v>
      </c>
      <c r="B94" s="1">
        <v>127953</v>
      </c>
      <c r="C94" s="14" t="s">
        <v>366</v>
      </c>
      <c r="D94" s="14" t="s">
        <v>367</v>
      </c>
      <c r="E94" s="1" t="s">
        <v>304</v>
      </c>
      <c r="F94" s="1" t="s">
        <v>516</v>
      </c>
      <c r="G94" s="1" t="s">
        <v>316</v>
      </c>
      <c r="H94" s="1" t="s">
        <v>79</v>
      </c>
      <c r="I94" s="9">
        <v>4950000</v>
      </c>
      <c r="J94" s="9">
        <v>7901917</v>
      </c>
      <c r="K94" s="9">
        <f>33*150000</f>
        <v>4950000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s="4" customFormat="1" ht="18.899999999999999" customHeight="1" x14ac:dyDescent="0.2">
      <c r="A95" s="3">
        <v>93</v>
      </c>
      <c r="B95" s="1">
        <v>127963</v>
      </c>
      <c r="C95" s="14" t="s">
        <v>366</v>
      </c>
      <c r="D95" s="14" t="s">
        <v>367</v>
      </c>
      <c r="E95" s="1" t="s">
        <v>204</v>
      </c>
      <c r="F95" s="1" t="s">
        <v>525</v>
      </c>
      <c r="G95" s="1" t="s">
        <v>205</v>
      </c>
      <c r="H95" s="1" t="s">
        <v>79</v>
      </c>
      <c r="I95" s="9">
        <v>1200000</v>
      </c>
      <c r="J95" s="9">
        <v>5812586</v>
      </c>
      <c r="K95" s="9">
        <f>8*150000</f>
        <v>1200000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s="4" customFormat="1" ht="18.899999999999999" customHeight="1" x14ac:dyDescent="0.2">
      <c r="A96" s="3">
        <v>94</v>
      </c>
      <c r="B96" s="1">
        <v>127986</v>
      </c>
      <c r="C96" s="14" t="s">
        <v>366</v>
      </c>
      <c r="D96" s="14" t="s">
        <v>367</v>
      </c>
      <c r="E96" s="1" t="s">
        <v>301</v>
      </c>
      <c r="F96" s="1" t="s">
        <v>543</v>
      </c>
      <c r="G96" s="1" t="s">
        <v>313</v>
      </c>
      <c r="H96" s="1" t="s">
        <v>79</v>
      </c>
      <c r="I96" s="9">
        <v>2250000</v>
      </c>
      <c r="J96" s="9">
        <v>3735718</v>
      </c>
      <c r="K96" s="9">
        <f>15*150000</f>
        <v>2250000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</sheetData>
  <autoFilter ref="A2:K96" xr:uid="{00000000-0009-0000-0000-000001000000}"/>
  <sortState xmlns:xlrd2="http://schemas.microsoft.com/office/spreadsheetml/2017/richdata2" ref="A3:K96">
    <sortCondition ref="H3:H96"/>
    <sortCondition ref="B3:B96"/>
  </sortState>
  <mergeCells count="1">
    <mergeCell ref="D1:K1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horizontalDpi="360" verticalDpi="360" r:id="rId1"/>
  <ignoredErrors>
    <ignoredError sqref="K8 K41 K49 K67 K8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85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.109375" defaultRowHeight="10.199999999999999" x14ac:dyDescent="0.2"/>
  <cols>
    <col min="1" max="1" width="7" style="11" customWidth="1"/>
    <col min="2" max="2" width="7" style="2" customWidth="1"/>
    <col min="3" max="3" width="13.109375" style="2" customWidth="1"/>
    <col min="4" max="4" width="18.77734375" style="2" customWidth="1"/>
    <col min="5" max="5" width="25.6640625" style="2" customWidth="1"/>
    <col min="6" max="6" width="8.6640625" style="2" customWidth="1"/>
    <col min="7" max="7" width="20.6640625" style="2" customWidth="1"/>
    <col min="8" max="8" width="13.5546875" style="2" customWidth="1"/>
    <col min="9" max="9" width="12.21875" style="7" customWidth="1"/>
    <col min="10" max="10" width="13.33203125" style="7" bestFit="1" customWidth="1"/>
    <col min="11" max="16384" width="9.109375" style="2"/>
  </cols>
  <sheetData>
    <row r="1" spans="1:86" ht="45" customHeight="1" x14ac:dyDescent="0.2">
      <c r="A1" s="12"/>
      <c r="B1" s="13"/>
      <c r="C1" s="16" t="s">
        <v>547</v>
      </c>
      <c r="D1" s="16"/>
      <c r="E1" s="16"/>
      <c r="F1" s="16"/>
      <c r="G1" s="16"/>
      <c r="H1" s="16"/>
      <c r="I1" s="16"/>
      <c r="J1" s="17"/>
    </row>
    <row r="2" spans="1:86" ht="42" customHeight="1" x14ac:dyDescent="0.2">
      <c r="A2" s="5" t="s">
        <v>364</v>
      </c>
      <c r="B2" s="5" t="s">
        <v>549</v>
      </c>
      <c r="C2" s="5" t="s">
        <v>369</v>
      </c>
      <c r="D2" s="5" t="s">
        <v>368</v>
      </c>
      <c r="E2" s="5" t="s">
        <v>0</v>
      </c>
      <c r="F2" s="5" t="s">
        <v>363</v>
      </c>
      <c r="G2" s="5" t="s">
        <v>362</v>
      </c>
      <c r="H2" s="5" t="s">
        <v>365</v>
      </c>
      <c r="I2" s="5" t="s">
        <v>551</v>
      </c>
      <c r="J2" s="5" t="s">
        <v>361</v>
      </c>
    </row>
    <row r="3" spans="1:86" s="4" customFormat="1" ht="18.899999999999999" customHeight="1" x14ac:dyDescent="0.2">
      <c r="A3" s="3">
        <v>1</v>
      </c>
      <c r="B3" s="1">
        <v>127574</v>
      </c>
      <c r="C3" s="14" t="s">
        <v>366</v>
      </c>
      <c r="D3" s="14" t="s">
        <v>367</v>
      </c>
      <c r="E3" s="1" t="s">
        <v>155</v>
      </c>
      <c r="F3" s="10" t="s">
        <v>440</v>
      </c>
      <c r="G3" s="1" t="s">
        <v>156</v>
      </c>
      <c r="H3" s="1" t="s">
        <v>70</v>
      </c>
      <c r="I3" s="9">
        <v>4950000</v>
      </c>
      <c r="J3" s="9">
        <v>13506148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s="4" customFormat="1" ht="18.899999999999999" customHeight="1" x14ac:dyDescent="0.2">
      <c r="A4" s="3">
        <v>2</v>
      </c>
      <c r="B4" s="1">
        <v>127914</v>
      </c>
      <c r="C4" s="14" t="s">
        <v>366</v>
      </c>
      <c r="D4" s="14" t="s">
        <v>367</v>
      </c>
      <c r="E4" s="1" t="s">
        <v>174</v>
      </c>
      <c r="F4" s="10" t="s">
        <v>482</v>
      </c>
      <c r="G4" s="1" t="s">
        <v>175</v>
      </c>
      <c r="H4" s="1" t="s">
        <v>70</v>
      </c>
      <c r="I4" s="9">
        <v>1350000</v>
      </c>
      <c r="J4" s="9">
        <v>4912312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86" s="4" customFormat="1" ht="18.899999999999999" customHeight="1" x14ac:dyDescent="0.2">
      <c r="A5" s="3">
        <v>3</v>
      </c>
      <c r="B5" s="1">
        <v>127941</v>
      </c>
      <c r="C5" s="14" t="s">
        <v>366</v>
      </c>
      <c r="D5" s="14" t="s">
        <v>367</v>
      </c>
      <c r="E5" s="1" t="s">
        <v>163</v>
      </c>
      <c r="F5" s="10" t="s">
        <v>505</v>
      </c>
      <c r="G5" s="1" t="s">
        <v>164</v>
      </c>
      <c r="H5" s="1" t="s">
        <v>70</v>
      </c>
      <c r="I5" s="9">
        <v>600000</v>
      </c>
      <c r="J5" s="9">
        <v>7221964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 s="4" customFormat="1" ht="18.899999999999999" customHeight="1" x14ac:dyDescent="0.2">
      <c r="A6" s="3">
        <v>4</v>
      </c>
      <c r="B6" s="1">
        <v>127955</v>
      </c>
      <c r="C6" s="14" t="s">
        <v>366</v>
      </c>
      <c r="D6" s="14" t="s">
        <v>367</v>
      </c>
      <c r="E6" s="1" t="s">
        <v>288</v>
      </c>
      <c r="F6" s="10" t="s">
        <v>518</v>
      </c>
      <c r="G6" s="1" t="s">
        <v>349</v>
      </c>
      <c r="H6" s="1" t="s">
        <v>70</v>
      </c>
      <c r="I6" s="9">
        <v>1200000</v>
      </c>
      <c r="J6" s="9">
        <v>4630867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86" s="4" customFormat="1" ht="18.899999999999999" customHeight="1" x14ac:dyDescent="0.2">
      <c r="A7" s="3">
        <v>5</v>
      </c>
      <c r="B7" s="1">
        <v>127956</v>
      </c>
      <c r="C7" s="14" t="s">
        <v>366</v>
      </c>
      <c r="D7" s="14" t="s">
        <v>367</v>
      </c>
      <c r="E7" s="1" t="s">
        <v>131</v>
      </c>
      <c r="F7" s="10" t="s">
        <v>519</v>
      </c>
      <c r="G7" s="1" t="s">
        <v>132</v>
      </c>
      <c r="H7" s="1" t="s">
        <v>70</v>
      </c>
      <c r="I7" s="9">
        <v>600000</v>
      </c>
      <c r="J7" s="9">
        <v>1911513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</row>
    <row r="8" spans="1:86" s="4" customFormat="1" ht="18.899999999999999" customHeight="1" x14ac:dyDescent="0.2">
      <c r="A8" s="3">
        <v>6</v>
      </c>
      <c r="B8" s="1">
        <v>127964</v>
      </c>
      <c r="C8" s="14" t="s">
        <v>366</v>
      </c>
      <c r="D8" s="14" t="s">
        <v>367</v>
      </c>
      <c r="E8" s="1" t="s">
        <v>250</v>
      </c>
      <c r="F8" s="10" t="s">
        <v>526</v>
      </c>
      <c r="G8" s="1" t="s">
        <v>251</v>
      </c>
      <c r="H8" s="1" t="s">
        <v>70</v>
      </c>
      <c r="I8" s="8">
        <v>900000</v>
      </c>
      <c r="J8" s="8">
        <v>1534414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</row>
    <row r="9" spans="1:86" s="4" customFormat="1" ht="18.899999999999999" customHeight="1" x14ac:dyDescent="0.2">
      <c r="A9" s="3">
        <v>7</v>
      </c>
      <c r="B9" s="1">
        <v>123939</v>
      </c>
      <c r="C9" s="14" t="s">
        <v>366</v>
      </c>
      <c r="D9" s="14" t="s">
        <v>367</v>
      </c>
      <c r="E9" s="1" t="s">
        <v>55</v>
      </c>
      <c r="F9" s="10" t="s">
        <v>374</v>
      </c>
      <c r="G9" s="1" t="s">
        <v>56</v>
      </c>
      <c r="H9" s="1" t="s">
        <v>22</v>
      </c>
      <c r="I9" s="9">
        <v>3900000</v>
      </c>
      <c r="J9" s="9">
        <v>4702135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</row>
    <row r="10" spans="1:86" s="4" customFormat="1" ht="18.899999999999999" customHeight="1" x14ac:dyDescent="0.2">
      <c r="A10" s="3">
        <v>8</v>
      </c>
      <c r="B10" s="1">
        <v>123944</v>
      </c>
      <c r="C10" s="14" t="s">
        <v>366</v>
      </c>
      <c r="D10" s="14" t="s">
        <v>367</v>
      </c>
      <c r="E10" s="1" t="s">
        <v>93</v>
      </c>
      <c r="F10" s="10" t="s">
        <v>375</v>
      </c>
      <c r="G10" s="1" t="s">
        <v>92</v>
      </c>
      <c r="H10" s="1" t="s">
        <v>22</v>
      </c>
      <c r="I10" s="9">
        <v>2100000</v>
      </c>
      <c r="J10" s="9">
        <v>7231999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</row>
    <row r="11" spans="1:86" s="4" customFormat="1" ht="18.899999999999999" customHeight="1" x14ac:dyDescent="0.2">
      <c r="A11" s="3">
        <v>9</v>
      </c>
      <c r="B11" s="1">
        <v>124259</v>
      </c>
      <c r="C11" s="14" t="s">
        <v>366</v>
      </c>
      <c r="D11" s="14" t="s">
        <v>367</v>
      </c>
      <c r="E11" s="1" t="s">
        <v>220</v>
      </c>
      <c r="F11" s="10" t="s">
        <v>389</v>
      </c>
      <c r="G11" s="1" t="s">
        <v>221</v>
      </c>
      <c r="H11" s="1" t="s">
        <v>22</v>
      </c>
      <c r="I11" s="9">
        <v>600000</v>
      </c>
      <c r="J11" s="9">
        <v>3978352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</row>
    <row r="12" spans="1:86" s="4" customFormat="1" ht="18.899999999999999" customHeight="1" x14ac:dyDescent="0.2">
      <c r="A12" s="3">
        <v>10</v>
      </c>
      <c r="B12" s="1">
        <v>124397</v>
      </c>
      <c r="C12" s="14" t="s">
        <v>366</v>
      </c>
      <c r="D12" s="14" t="s">
        <v>367</v>
      </c>
      <c r="E12" s="1" t="s">
        <v>30</v>
      </c>
      <c r="F12" s="10" t="s">
        <v>392</v>
      </c>
      <c r="G12" s="1" t="s">
        <v>31</v>
      </c>
      <c r="H12" s="1" t="s">
        <v>22</v>
      </c>
      <c r="I12" s="9">
        <v>2850000</v>
      </c>
      <c r="J12" s="9">
        <v>7557005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</row>
    <row r="13" spans="1:86" s="4" customFormat="1" ht="18.899999999999999" customHeight="1" x14ac:dyDescent="0.2">
      <c r="A13" s="3">
        <v>11</v>
      </c>
      <c r="B13" s="1">
        <v>124635</v>
      </c>
      <c r="C13" s="14" t="s">
        <v>366</v>
      </c>
      <c r="D13" s="14" t="s">
        <v>367</v>
      </c>
      <c r="E13" s="1" t="s">
        <v>242</v>
      </c>
      <c r="F13" s="10" t="s">
        <v>401</v>
      </c>
      <c r="G13" s="1" t="s">
        <v>243</v>
      </c>
      <c r="H13" s="1" t="s">
        <v>22</v>
      </c>
      <c r="I13" s="9">
        <v>1950000</v>
      </c>
      <c r="J13" s="9">
        <v>9260785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</row>
    <row r="14" spans="1:86" s="4" customFormat="1" ht="18.899999999999999" customHeight="1" x14ac:dyDescent="0.2">
      <c r="A14" s="3">
        <v>12</v>
      </c>
      <c r="B14" s="1">
        <v>127815</v>
      </c>
      <c r="C14" s="14" t="s">
        <v>366</v>
      </c>
      <c r="D14" s="14" t="s">
        <v>367</v>
      </c>
      <c r="E14" s="1" t="s">
        <v>190</v>
      </c>
      <c r="F14" s="10" t="s">
        <v>447</v>
      </c>
      <c r="G14" s="1" t="s">
        <v>191</v>
      </c>
      <c r="H14" s="1" t="s">
        <v>22</v>
      </c>
      <c r="I14" s="9">
        <v>2700000</v>
      </c>
      <c r="J14" s="9">
        <v>5907855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</row>
    <row r="15" spans="1:86" s="4" customFormat="1" ht="18.899999999999999" customHeight="1" x14ac:dyDescent="0.2">
      <c r="A15" s="3">
        <v>13</v>
      </c>
      <c r="B15" s="1">
        <v>127902</v>
      </c>
      <c r="C15" s="14" t="s">
        <v>366</v>
      </c>
      <c r="D15" s="14" t="s">
        <v>367</v>
      </c>
      <c r="E15" s="1" t="s">
        <v>293</v>
      </c>
      <c r="F15" s="10" t="s">
        <v>470</v>
      </c>
      <c r="G15" s="1" t="s">
        <v>326</v>
      </c>
      <c r="H15" s="1" t="s">
        <v>22</v>
      </c>
      <c r="I15" s="9">
        <v>2700000</v>
      </c>
      <c r="J15" s="9">
        <v>4511704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4" customFormat="1" ht="18.899999999999999" customHeight="1" x14ac:dyDescent="0.2">
      <c r="A16" s="3">
        <v>14</v>
      </c>
      <c r="B16" s="1">
        <v>127903</v>
      </c>
      <c r="C16" s="14" t="s">
        <v>366</v>
      </c>
      <c r="D16" s="14" t="s">
        <v>367</v>
      </c>
      <c r="E16" s="1" t="s">
        <v>114</v>
      </c>
      <c r="F16" s="10" t="s">
        <v>471</v>
      </c>
      <c r="G16" s="1" t="s">
        <v>115</v>
      </c>
      <c r="H16" s="1" t="s">
        <v>22</v>
      </c>
      <c r="I16" s="9">
        <v>4650000</v>
      </c>
      <c r="J16" s="9">
        <v>14310210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4" customFormat="1" ht="18.899999999999999" customHeight="1" x14ac:dyDescent="0.2">
      <c r="A17" s="3">
        <v>15</v>
      </c>
      <c r="B17" s="1">
        <v>127904</v>
      </c>
      <c r="C17" s="14" t="s">
        <v>366</v>
      </c>
      <c r="D17" s="14" t="s">
        <v>367</v>
      </c>
      <c r="E17" s="1" t="s">
        <v>222</v>
      </c>
      <c r="F17" s="10" t="s">
        <v>472</v>
      </c>
      <c r="G17" s="1" t="s">
        <v>223</v>
      </c>
      <c r="H17" s="1" t="s">
        <v>22</v>
      </c>
      <c r="I17" s="9">
        <v>900000</v>
      </c>
      <c r="J17" s="9">
        <v>2247529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4" customFormat="1" ht="18.899999999999999" customHeight="1" x14ac:dyDescent="0.2">
      <c r="A18" s="3">
        <v>16</v>
      </c>
      <c r="B18" s="1">
        <v>127910</v>
      </c>
      <c r="C18" s="14" t="s">
        <v>366</v>
      </c>
      <c r="D18" s="14" t="s">
        <v>367</v>
      </c>
      <c r="E18" s="1" t="s">
        <v>265</v>
      </c>
      <c r="F18" s="10" t="s">
        <v>478</v>
      </c>
      <c r="G18" s="1" t="s">
        <v>331</v>
      </c>
      <c r="H18" s="1" t="s">
        <v>22</v>
      </c>
      <c r="I18" s="9">
        <v>5550000</v>
      </c>
      <c r="J18" s="9">
        <v>16472141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4" customFormat="1" ht="18.899999999999999" customHeight="1" x14ac:dyDescent="0.2">
      <c r="A19" s="3">
        <v>17</v>
      </c>
      <c r="B19" s="1">
        <v>127911</v>
      </c>
      <c r="C19" s="14" t="s">
        <v>366</v>
      </c>
      <c r="D19" s="14" t="s">
        <v>367</v>
      </c>
      <c r="E19" s="1" t="s">
        <v>302</v>
      </c>
      <c r="F19" s="10" t="s">
        <v>479</v>
      </c>
      <c r="G19" s="1" t="s">
        <v>314</v>
      </c>
      <c r="H19" s="1" t="s">
        <v>22</v>
      </c>
      <c r="I19" s="9">
        <v>4050000</v>
      </c>
      <c r="J19" s="9">
        <v>5631465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4" customFormat="1" ht="18.899999999999999" customHeight="1" x14ac:dyDescent="0.2">
      <c r="A20" s="3">
        <v>18</v>
      </c>
      <c r="B20" s="1">
        <v>127971</v>
      </c>
      <c r="C20" s="14" t="s">
        <v>366</v>
      </c>
      <c r="D20" s="14" t="s">
        <v>367</v>
      </c>
      <c r="E20" s="1" t="s">
        <v>184</v>
      </c>
      <c r="F20" s="10" t="s">
        <v>532</v>
      </c>
      <c r="G20" s="1" t="s">
        <v>185</v>
      </c>
      <c r="H20" s="1" t="s">
        <v>22</v>
      </c>
      <c r="I20" s="8">
        <v>2400000</v>
      </c>
      <c r="J20" s="8">
        <v>11590479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4" customFormat="1" ht="18.899999999999999" customHeight="1" x14ac:dyDescent="0.2">
      <c r="A21" s="3">
        <v>19</v>
      </c>
      <c r="B21" s="1">
        <v>127979</v>
      </c>
      <c r="C21" s="14" t="s">
        <v>366</v>
      </c>
      <c r="D21" s="14" t="s">
        <v>367</v>
      </c>
      <c r="E21" s="1" t="s">
        <v>181</v>
      </c>
      <c r="F21" s="10" t="s">
        <v>537</v>
      </c>
      <c r="G21" s="1" t="s">
        <v>182</v>
      </c>
      <c r="H21" s="1" t="s">
        <v>22</v>
      </c>
      <c r="I21" s="9">
        <v>2100000</v>
      </c>
      <c r="J21" s="9">
        <v>5094094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4" customFormat="1" ht="18.899999999999999" customHeight="1" x14ac:dyDescent="0.2">
      <c r="A22" s="3">
        <v>20</v>
      </c>
      <c r="B22" s="6">
        <v>127803</v>
      </c>
      <c r="C22" s="14" t="s">
        <v>366</v>
      </c>
      <c r="D22" s="14" t="s">
        <v>367</v>
      </c>
      <c r="E22" s="6" t="s">
        <v>73</v>
      </c>
      <c r="F22" s="10" t="s">
        <v>444</v>
      </c>
      <c r="G22" s="1" t="s">
        <v>74</v>
      </c>
      <c r="H22" s="1" t="s">
        <v>65</v>
      </c>
      <c r="I22" s="9">
        <v>2250000</v>
      </c>
      <c r="J22" s="9">
        <v>61223674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4" customFormat="1" ht="18.899999999999999" customHeight="1" x14ac:dyDescent="0.2">
      <c r="A23" s="3">
        <v>21</v>
      </c>
      <c r="B23" s="1">
        <v>125014</v>
      </c>
      <c r="C23" s="14" t="s">
        <v>366</v>
      </c>
      <c r="D23" s="14" t="s">
        <v>367</v>
      </c>
      <c r="E23" s="1" t="s">
        <v>151</v>
      </c>
      <c r="F23" s="10" t="s">
        <v>411</v>
      </c>
      <c r="G23" s="1" t="s">
        <v>152</v>
      </c>
      <c r="H23" s="1" t="s">
        <v>32</v>
      </c>
      <c r="I23" s="9">
        <v>1500000</v>
      </c>
      <c r="J23" s="9">
        <v>7015065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4" customFormat="1" ht="18.899999999999999" customHeight="1" x14ac:dyDescent="0.2">
      <c r="A24" s="3">
        <v>22</v>
      </c>
      <c r="B24" s="1">
        <v>126216</v>
      </c>
      <c r="C24" s="14" t="s">
        <v>366</v>
      </c>
      <c r="D24" s="14" t="s">
        <v>367</v>
      </c>
      <c r="E24" s="1" t="s">
        <v>33</v>
      </c>
      <c r="F24" s="10" t="s">
        <v>427</v>
      </c>
      <c r="G24" s="1" t="s">
        <v>34</v>
      </c>
      <c r="H24" s="1" t="s">
        <v>32</v>
      </c>
      <c r="I24" s="9">
        <v>1350000</v>
      </c>
      <c r="J24" s="9">
        <v>4806868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s="4" customFormat="1" ht="18.899999999999999" customHeight="1" x14ac:dyDescent="0.2">
      <c r="A25" s="3">
        <v>23</v>
      </c>
      <c r="B25" s="1">
        <v>127820</v>
      </c>
      <c r="C25" s="14" t="s">
        <v>366</v>
      </c>
      <c r="D25" s="14" t="s">
        <v>367</v>
      </c>
      <c r="E25" s="1" t="s">
        <v>370</v>
      </c>
      <c r="F25" s="10" t="s">
        <v>451</v>
      </c>
      <c r="G25" s="1" t="s">
        <v>128</v>
      </c>
      <c r="H25" s="1" t="s">
        <v>32</v>
      </c>
      <c r="I25" s="9">
        <v>1950000</v>
      </c>
      <c r="J25" s="9">
        <v>3152321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pans="1:86" s="4" customFormat="1" ht="18.899999999999999" customHeight="1" x14ac:dyDescent="0.2">
      <c r="A26" s="3">
        <v>24</v>
      </c>
      <c r="B26" s="1">
        <v>127946</v>
      </c>
      <c r="C26" s="14" t="s">
        <v>366</v>
      </c>
      <c r="D26" s="14" t="s">
        <v>367</v>
      </c>
      <c r="E26" s="1" t="s">
        <v>279</v>
      </c>
      <c r="F26" s="10" t="s">
        <v>509</v>
      </c>
      <c r="G26" s="1" t="s">
        <v>343</v>
      </c>
      <c r="H26" s="1" t="s">
        <v>32</v>
      </c>
      <c r="I26" s="9">
        <v>900000</v>
      </c>
      <c r="J26" s="9">
        <v>4808500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pans="1:86" s="4" customFormat="1" ht="18.899999999999999" customHeight="1" x14ac:dyDescent="0.2">
      <c r="A27" s="3">
        <v>25</v>
      </c>
      <c r="B27" s="1">
        <v>127961</v>
      </c>
      <c r="C27" s="14" t="s">
        <v>366</v>
      </c>
      <c r="D27" s="14" t="s">
        <v>367</v>
      </c>
      <c r="E27" s="1" t="s">
        <v>280</v>
      </c>
      <c r="F27" s="10" t="s">
        <v>509</v>
      </c>
      <c r="G27" s="1" t="s">
        <v>343</v>
      </c>
      <c r="H27" s="1" t="s">
        <v>32</v>
      </c>
      <c r="I27" s="9">
        <v>600000</v>
      </c>
      <c r="J27" s="9">
        <v>3085247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</row>
    <row r="28" spans="1:86" s="4" customFormat="1" ht="18.899999999999999" customHeight="1" x14ac:dyDescent="0.2">
      <c r="A28" s="3">
        <v>26</v>
      </c>
      <c r="B28" s="1">
        <v>124266</v>
      </c>
      <c r="C28" s="14" t="s">
        <v>366</v>
      </c>
      <c r="D28" s="14" t="s">
        <v>367</v>
      </c>
      <c r="E28" s="1" t="s">
        <v>248</v>
      </c>
      <c r="F28" s="10" t="s">
        <v>390</v>
      </c>
      <c r="G28" s="1" t="s">
        <v>249</v>
      </c>
      <c r="H28" s="1" t="s">
        <v>6</v>
      </c>
      <c r="I28" s="9">
        <v>450000</v>
      </c>
      <c r="J28" s="9">
        <v>603276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</row>
    <row r="29" spans="1:86" s="4" customFormat="1" ht="18.899999999999999" customHeight="1" x14ac:dyDescent="0.2">
      <c r="A29" s="3">
        <v>27</v>
      </c>
      <c r="B29" s="1">
        <v>127936</v>
      </c>
      <c r="C29" s="14" t="s">
        <v>366</v>
      </c>
      <c r="D29" s="14" t="s">
        <v>367</v>
      </c>
      <c r="E29" s="1" t="s">
        <v>112</v>
      </c>
      <c r="F29" s="10" t="s">
        <v>502</v>
      </c>
      <c r="G29" s="1" t="s">
        <v>113</v>
      </c>
      <c r="H29" s="1" t="s">
        <v>6</v>
      </c>
      <c r="I29" s="9">
        <v>750000</v>
      </c>
      <c r="J29" s="9">
        <v>2678982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0" spans="1:86" s="4" customFormat="1" ht="18.899999999999999" customHeight="1" x14ac:dyDescent="0.2">
      <c r="A30" s="3">
        <v>28</v>
      </c>
      <c r="B30" s="1">
        <v>126497</v>
      </c>
      <c r="C30" s="14" t="s">
        <v>366</v>
      </c>
      <c r="D30" s="14" t="s">
        <v>367</v>
      </c>
      <c r="E30" s="1" t="s">
        <v>53</v>
      </c>
      <c r="F30" s="10" t="s">
        <v>431</v>
      </c>
      <c r="G30" s="1" t="s">
        <v>54</v>
      </c>
      <c r="H30" s="1" t="s">
        <v>19</v>
      </c>
      <c r="I30" s="8">
        <v>750000</v>
      </c>
      <c r="J30" s="8">
        <v>3319105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1" spans="1:86" s="4" customFormat="1" ht="18.899999999999999" customHeight="1" x14ac:dyDescent="0.2">
      <c r="A31" s="3">
        <v>29</v>
      </c>
      <c r="B31" s="1">
        <v>127967</v>
      </c>
      <c r="C31" s="14" t="s">
        <v>366</v>
      </c>
      <c r="D31" s="14" t="s">
        <v>367</v>
      </c>
      <c r="E31" s="1" t="s">
        <v>167</v>
      </c>
      <c r="F31" s="10" t="s">
        <v>529</v>
      </c>
      <c r="G31" s="1" t="s">
        <v>168</v>
      </c>
      <c r="H31" s="1" t="s">
        <v>19</v>
      </c>
      <c r="I31" s="9">
        <v>1050000</v>
      </c>
      <c r="J31" s="9">
        <v>1449196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2" spans="1:86" s="4" customFormat="1" ht="18.899999999999999" customHeight="1" x14ac:dyDescent="0.2">
      <c r="A32" s="3">
        <v>30</v>
      </c>
      <c r="B32" s="1">
        <v>127977</v>
      </c>
      <c r="C32" s="14" t="s">
        <v>366</v>
      </c>
      <c r="D32" s="14" t="s">
        <v>367</v>
      </c>
      <c r="E32" s="1" t="s">
        <v>281</v>
      </c>
      <c r="F32" s="10" t="s">
        <v>535</v>
      </c>
      <c r="G32" s="1" t="s">
        <v>344</v>
      </c>
      <c r="H32" s="1" t="s">
        <v>19</v>
      </c>
      <c r="I32" s="8">
        <v>1200000</v>
      </c>
      <c r="J32" s="8">
        <v>3009804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</row>
    <row r="33" spans="1:86" s="4" customFormat="1" ht="18.899999999999999" customHeight="1" x14ac:dyDescent="0.2">
      <c r="A33" s="3">
        <v>31</v>
      </c>
      <c r="B33" s="1">
        <v>127988</v>
      </c>
      <c r="C33" s="14" t="s">
        <v>366</v>
      </c>
      <c r="D33" s="14" t="s">
        <v>367</v>
      </c>
      <c r="E33" s="1" t="s">
        <v>100</v>
      </c>
      <c r="F33" s="10" t="s">
        <v>545</v>
      </c>
      <c r="G33" s="1" t="s">
        <v>101</v>
      </c>
      <c r="H33" s="1" t="s">
        <v>19</v>
      </c>
      <c r="I33" s="9">
        <v>1200000</v>
      </c>
      <c r="J33" s="9">
        <v>1993411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</row>
    <row r="34" spans="1:86" s="4" customFormat="1" ht="18.899999999999999" customHeight="1" x14ac:dyDescent="0.2">
      <c r="A34" s="3">
        <v>32</v>
      </c>
      <c r="B34" s="1">
        <v>124636</v>
      </c>
      <c r="C34" s="14" t="s">
        <v>366</v>
      </c>
      <c r="D34" s="14" t="s">
        <v>367</v>
      </c>
      <c r="E34" s="1" t="s">
        <v>290</v>
      </c>
      <c r="F34" s="10" t="s">
        <v>402</v>
      </c>
      <c r="G34" s="1" t="s">
        <v>237</v>
      </c>
      <c r="H34" s="1" t="s">
        <v>27</v>
      </c>
      <c r="I34" s="9">
        <v>2400000</v>
      </c>
      <c r="J34" s="9">
        <v>15867285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</row>
    <row r="35" spans="1:86" s="4" customFormat="1" ht="18.899999999999999" customHeight="1" x14ac:dyDescent="0.2">
      <c r="A35" s="3">
        <v>33</v>
      </c>
      <c r="B35" s="1">
        <v>124706</v>
      </c>
      <c r="C35" s="14" t="s">
        <v>366</v>
      </c>
      <c r="D35" s="14" t="s">
        <v>367</v>
      </c>
      <c r="E35" s="1" t="s">
        <v>61</v>
      </c>
      <c r="F35" s="10" t="s">
        <v>404</v>
      </c>
      <c r="G35" s="1" t="s">
        <v>62</v>
      </c>
      <c r="H35" s="1" t="s">
        <v>27</v>
      </c>
      <c r="I35" s="9">
        <v>750000</v>
      </c>
      <c r="J35" s="9">
        <v>903682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s="4" customFormat="1" ht="18.899999999999999" customHeight="1" x14ac:dyDescent="0.2">
      <c r="A36" s="3">
        <v>34</v>
      </c>
      <c r="B36" s="1">
        <v>124868</v>
      </c>
      <c r="C36" s="14" t="s">
        <v>366</v>
      </c>
      <c r="D36" s="14" t="s">
        <v>367</v>
      </c>
      <c r="E36" s="1" t="s">
        <v>161</v>
      </c>
      <c r="F36" s="10" t="s">
        <v>406</v>
      </c>
      <c r="G36" s="1" t="s">
        <v>162</v>
      </c>
      <c r="H36" s="1" t="s">
        <v>27</v>
      </c>
      <c r="I36" s="9">
        <v>1650000</v>
      </c>
      <c r="J36" s="9">
        <v>2833093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</row>
    <row r="37" spans="1:86" s="4" customFormat="1" ht="18.899999999999999" customHeight="1" x14ac:dyDescent="0.2">
      <c r="A37" s="3">
        <v>35</v>
      </c>
      <c r="B37" s="1">
        <v>125123</v>
      </c>
      <c r="C37" s="14" t="s">
        <v>366</v>
      </c>
      <c r="D37" s="14" t="s">
        <v>367</v>
      </c>
      <c r="E37" s="1" t="s">
        <v>48</v>
      </c>
      <c r="F37" s="10" t="s">
        <v>414</v>
      </c>
      <c r="G37" s="1" t="s">
        <v>47</v>
      </c>
      <c r="H37" s="1" t="s">
        <v>27</v>
      </c>
      <c r="I37" s="8">
        <v>1350000</v>
      </c>
      <c r="J37" s="8">
        <v>2837742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</row>
    <row r="38" spans="1:86" s="4" customFormat="1" ht="18.899999999999999" customHeight="1" x14ac:dyDescent="0.2">
      <c r="A38" s="3">
        <v>36</v>
      </c>
      <c r="B38" s="1">
        <v>125348</v>
      </c>
      <c r="C38" s="14" t="s">
        <v>366</v>
      </c>
      <c r="D38" s="14" t="s">
        <v>367</v>
      </c>
      <c r="E38" s="1" t="s">
        <v>77</v>
      </c>
      <c r="F38" s="10" t="s">
        <v>420</v>
      </c>
      <c r="G38" s="1" t="s">
        <v>78</v>
      </c>
      <c r="H38" s="1" t="s">
        <v>27</v>
      </c>
      <c r="I38" s="9">
        <v>3300000</v>
      </c>
      <c r="J38" s="9">
        <v>7164822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</row>
    <row r="39" spans="1:86" s="4" customFormat="1" ht="18.899999999999999" customHeight="1" x14ac:dyDescent="0.2">
      <c r="A39" s="3">
        <v>37</v>
      </c>
      <c r="B39" s="6">
        <v>125526</v>
      </c>
      <c r="C39" s="14" t="s">
        <v>366</v>
      </c>
      <c r="D39" s="14" t="s">
        <v>367</v>
      </c>
      <c r="E39" s="6" t="s">
        <v>143</v>
      </c>
      <c r="F39" s="10" t="s">
        <v>424</v>
      </c>
      <c r="G39" s="1" t="s">
        <v>144</v>
      </c>
      <c r="H39" s="1" t="s">
        <v>27</v>
      </c>
      <c r="I39" s="9">
        <v>1950000</v>
      </c>
      <c r="J39" s="9">
        <v>7941915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</row>
    <row r="40" spans="1:86" s="4" customFormat="1" ht="18.899999999999999" customHeight="1" x14ac:dyDescent="0.2">
      <c r="A40" s="3">
        <v>38</v>
      </c>
      <c r="B40" s="1">
        <v>126903</v>
      </c>
      <c r="C40" s="14" t="s">
        <v>366</v>
      </c>
      <c r="D40" s="14" t="s">
        <v>367</v>
      </c>
      <c r="E40" s="1" t="s">
        <v>177</v>
      </c>
      <c r="F40" s="10" t="s">
        <v>436</v>
      </c>
      <c r="G40" s="1" t="s">
        <v>178</v>
      </c>
      <c r="H40" s="1" t="s">
        <v>27</v>
      </c>
      <c r="I40" s="9">
        <v>2700000</v>
      </c>
      <c r="J40" s="9">
        <v>9103320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</row>
    <row r="41" spans="1:86" s="4" customFormat="1" ht="18.899999999999999" customHeight="1" x14ac:dyDescent="0.2">
      <c r="A41" s="3">
        <v>39</v>
      </c>
      <c r="B41" s="1">
        <v>127848</v>
      </c>
      <c r="C41" s="14" t="s">
        <v>366</v>
      </c>
      <c r="D41" s="14" t="s">
        <v>367</v>
      </c>
      <c r="E41" s="1" t="s">
        <v>258</v>
      </c>
      <c r="F41" s="10" t="s">
        <v>459</v>
      </c>
      <c r="G41" s="1" t="s">
        <v>307</v>
      </c>
      <c r="H41" s="1" t="s">
        <v>27</v>
      </c>
      <c r="I41" s="9">
        <v>8550000</v>
      </c>
      <c r="J41" s="9">
        <v>39121566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</row>
    <row r="42" spans="1:86" s="4" customFormat="1" ht="18.899999999999999" customHeight="1" x14ac:dyDescent="0.2">
      <c r="A42" s="3">
        <v>40</v>
      </c>
      <c r="B42" s="1">
        <v>127933</v>
      </c>
      <c r="C42" s="14" t="s">
        <v>366</v>
      </c>
      <c r="D42" s="14" t="s">
        <v>367</v>
      </c>
      <c r="E42" s="1" t="s">
        <v>141</v>
      </c>
      <c r="F42" s="10" t="s">
        <v>499</v>
      </c>
      <c r="G42" s="1" t="s">
        <v>142</v>
      </c>
      <c r="H42" s="1" t="s">
        <v>27</v>
      </c>
      <c r="I42" s="9">
        <v>3300000</v>
      </c>
      <c r="J42" s="9">
        <v>16962006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</row>
    <row r="43" spans="1:86" s="4" customFormat="1" ht="18.899999999999999" customHeight="1" x14ac:dyDescent="0.2">
      <c r="A43" s="3">
        <v>41</v>
      </c>
      <c r="B43" s="1">
        <v>127939</v>
      </c>
      <c r="C43" s="14" t="s">
        <v>366</v>
      </c>
      <c r="D43" s="14" t="s">
        <v>367</v>
      </c>
      <c r="E43" s="1" t="s">
        <v>104</v>
      </c>
      <c r="F43" s="10" t="s">
        <v>504</v>
      </c>
      <c r="G43" s="1" t="s">
        <v>105</v>
      </c>
      <c r="H43" s="1" t="s">
        <v>27</v>
      </c>
      <c r="I43" s="9">
        <v>1500000</v>
      </c>
      <c r="J43" s="9">
        <v>3710197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</row>
    <row r="44" spans="1:86" s="4" customFormat="1" ht="18.899999999999999" customHeight="1" x14ac:dyDescent="0.2">
      <c r="A44" s="3">
        <v>42</v>
      </c>
      <c r="B44" s="1">
        <v>127966</v>
      </c>
      <c r="C44" s="14" t="s">
        <v>366</v>
      </c>
      <c r="D44" s="14" t="s">
        <v>367</v>
      </c>
      <c r="E44" s="1" t="s">
        <v>172</v>
      </c>
      <c r="F44" s="10" t="s">
        <v>528</v>
      </c>
      <c r="G44" s="1" t="s">
        <v>173</v>
      </c>
      <c r="H44" s="1" t="s">
        <v>27</v>
      </c>
      <c r="I44" s="9">
        <v>1500000</v>
      </c>
      <c r="J44" s="9">
        <v>1653023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</row>
    <row r="45" spans="1:86" s="4" customFormat="1" ht="18.899999999999999" customHeight="1" x14ac:dyDescent="0.2">
      <c r="A45" s="3">
        <v>43</v>
      </c>
      <c r="B45" s="1">
        <v>124099</v>
      </c>
      <c r="C45" s="14" t="s">
        <v>366</v>
      </c>
      <c r="D45" s="14" t="s">
        <v>367</v>
      </c>
      <c r="E45" s="1" t="s">
        <v>197</v>
      </c>
      <c r="F45" s="10" t="s">
        <v>383</v>
      </c>
      <c r="G45" s="1" t="s">
        <v>195</v>
      </c>
      <c r="H45" s="1" t="s">
        <v>4</v>
      </c>
      <c r="I45" s="8">
        <v>1350000</v>
      </c>
      <c r="J45" s="8">
        <v>4283741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</row>
    <row r="46" spans="1:86" s="4" customFormat="1" ht="18.899999999999999" customHeight="1" x14ac:dyDescent="0.2">
      <c r="A46" s="3">
        <v>44</v>
      </c>
      <c r="B46" s="1">
        <v>124127</v>
      </c>
      <c r="C46" s="14" t="s">
        <v>366</v>
      </c>
      <c r="D46" s="14" t="s">
        <v>367</v>
      </c>
      <c r="E46" s="1" t="s">
        <v>208</v>
      </c>
      <c r="F46" s="10" t="s">
        <v>385</v>
      </c>
      <c r="G46" s="1" t="s">
        <v>209</v>
      </c>
      <c r="H46" s="1" t="s">
        <v>4</v>
      </c>
      <c r="I46" s="9">
        <v>5850000</v>
      </c>
      <c r="J46" s="9">
        <v>23548556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</row>
    <row r="47" spans="1:86" s="4" customFormat="1" ht="18.899999999999999" customHeight="1" x14ac:dyDescent="0.2">
      <c r="A47" s="3">
        <v>45</v>
      </c>
      <c r="B47" s="6">
        <v>124410</v>
      </c>
      <c r="C47" s="14" t="s">
        <v>366</v>
      </c>
      <c r="D47" s="14" t="s">
        <v>367</v>
      </c>
      <c r="E47" s="6" t="s">
        <v>273</v>
      </c>
      <c r="F47" s="10" t="s">
        <v>394</v>
      </c>
      <c r="G47" s="1" t="s">
        <v>338</v>
      </c>
      <c r="H47" s="1" t="s">
        <v>4</v>
      </c>
      <c r="I47" s="9">
        <v>2700000</v>
      </c>
      <c r="J47" s="9">
        <v>4421620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s="4" customFormat="1" ht="18.899999999999999" customHeight="1" x14ac:dyDescent="0.2">
      <c r="A48" s="3">
        <v>46</v>
      </c>
      <c r="B48" s="1">
        <v>124411</v>
      </c>
      <c r="C48" s="14" t="s">
        <v>366</v>
      </c>
      <c r="D48" s="14" t="s">
        <v>367</v>
      </c>
      <c r="E48" s="1" t="s">
        <v>153</v>
      </c>
      <c r="F48" s="10" t="s">
        <v>395</v>
      </c>
      <c r="G48" s="1" t="s">
        <v>154</v>
      </c>
      <c r="H48" s="1" t="s">
        <v>4</v>
      </c>
      <c r="I48" s="9">
        <v>5100000</v>
      </c>
      <c r="J48" s="9">
        <v>10826463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</row>
    <row r="49" spans="1:86" s="4" customFormat="1" ht="18.899999999999999" customHeight="1" x14ac:dyDescent="0.2">
      <c r="A49" s="3">
        <v>47</v>
      </c>
      <c r="B49" s="1">
        <v>124429</v>
      </c>
      <c r="C49" s="14" t="s">
        <v>366</v>
      </c>
      <c r="D49" s="14" t="s">
        <v>367</v>
      </c>
      <c r="E49" s="1" t="s">
        <v>228</v>
      </c>
      <c r="F49" s="10" t="s">
        <v>397</v>
      </c>
      <c r="G49" s="1" t="s">
        <v>229</v>
      </c>
      <c r="H49" s="1" t="s">
        <v>4</v>
      </c>
      <c r="I49" s="9">
        <v>1950000</v>
      </c>
      <c r="J49" s="9">
        <v>19952105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</row>
    <row r="50" spans="1:86" s="4" customFormat="1" ht="18.899999999999999" customHeight="1" x14ac:dyDescent="0.2">
      <c r="A50" s="3">
        <v>48</v>
      </c>
      <c r="B50" s="1">
        <v>124968</v>
      </c>
      <c r="C50" s="14" t="s">
        <v>366</v>
      </c>
      <c r="D50" s="14" t="s">
        <v>367</v>
      </c>
      <c r="E50" s="1" t="s">
        <v>108</v>
      </c>
      <c r="F50" s="10" t="s">
        <v>409</v>
      </c>
      <c r="G50" s="1" t="s">
        <v>109</v>
      </c>
      <c r="H50" s="1" t="s">
        <v>4</v>
      </c>
      <c r="I50" s="9">
        <v>3450000</v>
      </c>
      <c r="J50" s="9">
        <v>23665735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</row>
    <row r="51" spans="1:86" s="4" customFormat="1" ht="18.899999999999999" customHeight="1" x14ac:dyDescent="0.2">
      <c r="A51" s="3">
        <v>49</v>
      </c>
      <c r="B51" s="1">
        <v>125352</v>
      </c>
      <c r="C51" s="14" t="s">
        <v>366</v>
      </c>
      <c r="D51" s="14" t="s">
        <v>367</v>
      </c>
      <c r="E51" s="1" t="s">
        <v>212</v>
      </c>
      <c r="F51" s="10" t="s">
        <v>421</v>
      </c>
      <c r="G51" s="1" t="s">
        <v>213</v>
      </c>
      <c r="H51" s="1" t="s">
        <v>4</v>
      </c>
      <c r="I51" s="9">
        <v>2250000</v>
      </c>
      <c r="J51" s="9">
        <v>5202842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</row>
    <row r="52" spans="1:86" s="4" customFormat="1" ht="18.899999999999999" customHeight="1" x14ac:dyDescent="0.2">
      <c r="A52" s="3">
        <v>50</v>
      </c>
      <c r="B52" s="1">
        <v>127833</v>
      </c>
      <c r="C52" s="14" t="s">
        <v>366</v>
      </c>
      <c r="D52" s="14" t="s">
        <v>367</v>
      </c>
      <c r="E52" s="1" t="s">
        <v>262</v>
      </c>
      <c r="F52" s="10" t="s">
        <v>454</v>
      </c>
      <c r="G52" s="1" t="s">
        <v>327</v>
      </c>
      <c r="H52" s="1" t="s">
        <v>4</v>
      </c>
      <c r="I52" s="9">
        <v>1350000</v>
      </c>
      <c r="J52" s="9">
        <v>2587381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</row>
    <row r="53" spans="1:86" s="4" customFormat="1" ht="18.899999999999999" customHeight="1" x14ac:dyDescent="0.2">
      <c r="A53" s="3">
        <v>51</v>
      </c>
      <c r="B53" s="1">
        <v>127942</v>
      </c>
      <c r="C53" s="14" t="s">
        <v>366</v>
      </c>
      <c r="D53" s="14" t="s">
        <v>367</v>
      </c>
      <c r="E53" s="1" t="s">
        <v>270</v>
      </c>
      <c r="F53" s="10" t="s">
        <v>506</v>
      </c>
      <c r="G53" s="1" t="s">
        <v>335</v>
      </c>
      <c r="H53" s="1" t="s">
        <v>4</v>
      </c>
      <c r="I53" s="9">
        <v>600000</v>
      </c>
      <c r="J53" s="9">
        <v>1026334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</row>
    <row r="54" spans="1:86" s="4" customFormat="1" ht="18.899999999999999" customHeight="1" x14ac:dyDescent="0.2">
      <c r="A54" s="3">
        <v>52</v>
      </c>
      <c r="B54" s="6">
        <v>127945</v>
      </c>
      <c r="C54" s="14" t="s">
        <v>366</v>
      </c>
      <c r="D54" s="14" t="s">
        <v>367</v>
      </c>
      <c r="E54" s="1" t="s">
        <v>88</v>
      </c>
      <c r="F54" s="10" t="s">
        <v>508</v>
      </c>
      <c r="G54" s="1" t="s">
        <v>89</v>
      </c>
      <c r="H54" s="1" t="s">
        <v>4</v>
      </c>
      <c r="I54" s="9">
        <v>1050000</v>
      </c>
      <c r="J54" s="9">
        <v>1245264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</row>
    <row r="55" spans="1:86" s="4" customFormat="1" ht="18.899999999999999" customHeight="1" x14ac:dyDescent="0.2">
      <c r="A55" s="3">
        <v>53</v>
      </c>
      <c r="B55" s="1">
        <v>127915</v>
      </c>
      <c r="C55" s="14" t="s">
        <v>366</v>
      </c>
      <c r="D55" s="14" t="s">
        <v>367</v>
      </c>
      <c r="E55" s="1" t="s">
        <v>268</v>
      </c>
      <c r="F55" s="10" t="s">
        <v>483</v>
      </c>
      <c r="G55" s="1" t="s">
        <v>321</v>
      </c>
      <c r="H55" s="1" t="s">
        <v>14</v>
      </c>
      <c r="I55" s="8">
        <v>1500000</v>
      </c>
      <c r="J55" s="8">
        <v>1500000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</row>
    <row r="56" spans="1:86" s="4" customFormat="1" ht="18.899999999999999" customHeight="1" x14ac:dyDescent="0.2">
      <c r="A56" s="3">
        <v>54</v>
      </c>
      <c r="B56" s="1">
        <v>127948</v>
      </c>
      <c r="C56" s="14" t="s">
        <v>366</v>
      </c>
      <c r="D56" s="14" t="s">
        <v>367</v>
      </c>
      <c r="E56" s="1" t="s">
        <v>129</v>
      </c>
      <c r="F56" s="10" t="s">
        <v>511</v>
      </c>
      <c r="G56" s="1" t="s">
        <v>130</v>
      </c>
      <c r="H56" s="1" t="s">
        <v>14</v>
      </c>
      <c r="I56" s="9">
        <v>1800000</v>
      </c>
      <c r="J56" s="9">
        <v>6416436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</row>
    <row r="57" spans="1:86" s="4" customFormat="1" ht="18.899999999999999" customHeight="1" x14ac:dyDescent="0.2">
      <c r="A57" s="3">
        <v>55</v>
      </c>
      <c r="B57" s="1">
        <v>127950</v>
      </c>
      <c r="C57" s="14" t="s">
        <v>366</v>
      </c>
      <c r="D57" s="14" t="s">
        <v>367</v>
      </c>
      <c r="E57" s="1" t="s">
        <v>102</v>
      </c>
      <c r="F57" s="10" t="s">
        <v>513</v>
      </c>
      <c r="G57" s="1" t="s">
        <v>103</v>
      </c>
      <c r="H57" s="1" t="s">
        <v>14</v>
      </c>
      <c r="I57" s="9">
        <v>750000</v>
      </c>
      <c r="J57" s="9">
        <v>2580139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</row>
    <row r="58" spans="1:86" s="4" customFormat="1" ht="18.899999999999999" customHeight="1" x14ac:dyDescent="0.2">
      <c r="A58" s="3">
        <v>56</v>
      </c>
      <c r="B58" s="1">
        <v>127957</v>
      </c>
      <c r="C58" s="14" t="s">
        <v>366</v>
      </c>
      <c r="D58" s="14" t="s">
        <v>367</v>
      </c>
      <c r="E58" s="1" t="s">
        <v>149</v>
      </c>
      <c r="F58" s="10" t="s">
        <v>520</v>
      </c>
      <c r="G58" s="1" t="s">
        <v>150</v>
      </c>
      <c r="H58" s="1" t="s">
        <v>14</v>
      </c>
      <c r="I58" s="8">
        <v>1680000</v>
      </c>
      <c r="J58" s="8">
        <v>2789779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</row>
    <row r="59" spans="1:86" s="4" customFormat="1" ht="18.899999999999999" customHeight="1" x14ac:dyDescent="0.2">
      <c r="A59" s="3">
        <v>57</v>
      </c>
      <c r="B59" s="1">
        <v>127965</v>
      </c>
      <c r="C59" s="14" t="s">
        <v>366</v>
      </c>
      <c r="D59" s="14" t="s">
        <v>367</v>
      </c>
      <c r="E59" s="1" t="s">
        <v>165</v>
      </c>
      <c r="F59" s="10" t="s">
        <v>527</v>
      </c>
      <c r="G59" s="1" t="s">
        <v>166</v>
      </c>
      <c r="H59" s="1" t="s">
        <v>14</v>
      </c>
      <c r="I59" s="9">
        <v>4200000</v>
      </c>
      <c r="J59" s="9">
        <v>6534354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</row>
    <row r="60" spans="1:86" s="4" customFormat="1" ht="18.899999999999999" customHeight="1" x14ac:dyDescent="0.2">
      <c r="A60" s="3">
        <v>58</v>
      </c>
      <c r="B60" s="1">
        <v>127972</v>
      </c>
      <c r="C60" s="14" t="s">
        <v>366</v>
      </c>
      <c r="D60" s="14" t="s">
        <v>367</v>
      </c>
      <c r="E60" s="1" t="s">
        <v>110</v>
      </c>
      <c r="F60" s="10" t="s">
        <v>533</v>
      </c>
      <c r="G60" s="1" t="s">
        <v>111</v>
      </c>
      <c r="H60" s="1" t="s">
        <v>14</v>
      </c>
      <c r="I60" s="9">
        <v>1500000</v>
      </c>
      <c r="J60" s="9">
        <v>13598543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</row>
    <row r="61" spans="1:86" s="4" customFormat="1" ht="18.899999999999999" customHeight="1" x14ac:dyDescent="0.2">
      <c r="A61" s="3">
        <v>59</v>
      </c>
      <c r="B61" s="1">
        <v>127980</v>
      </c>
      <c r="C61" s="14" t="s">
        <v>366</v>
      </c>
      <c r="D61" s="14" t="s">
        <v>367</v>
      </c>
      <c r="E61" s="1" t="s">
        <v>298</v>
      </c>
      <c r="F61" s="10" t="s">
        <v>538</v>
      </c>
      <c r="G61" s="1" t="s">
        <v>310</v>
      </c>
      <c r="H61" s="1" t="s">
        <v>14</v>
      </c>
      <c r="I61" s="9">
        <v>1720670</v>
      </c>
      <c r="J61" s="9">
        <v>4538631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</row>
    <row r="62" spans="1:86" s="4" customFormat="1" ht="18.899999999999999" customHeight="1" x14ac:dyDescent="0.2">
      <c r="A62" s="3">
        <v>60</v>
      </c>
      <c r="B62" s="1">
        <v>126461</v>
      </c>
      <c r="C62" s="14" t="s">
        <v>366</v>
      </c>
      <c r="D62" s="14" t="s">
        <v>367</v>
      </c>
      <c r="E62" s="1" t="s">
        <v>7</v>
      </c>
      <c r="F62" s="10" t="s">
        <v>430</v>
      </c>
      <c r="G62" s="1" t="s">
        <v>3</v>
      </c>
      <c r="H62" s="1" t="s">
        <v>1</v>
      </c>
      <c r="I62" s="9">
        <v>1350000</v>
      </c>
      <c r="J62" s="9">
        <v>2125843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</row>
    <row r="63" spans="1:86" s="4" customFormat="1" ht="18.899999999999999" customHeight="1" x14ac:dyDescent="0.2">
      <c r="A63" s="3">
        <v>61</v>
      </c>
      <c r="B63" s="1">
        <v>127834</v>
      </c>
      <c r="C63" s="14" t="s">
        <v>366</v>
      </c>
      <c r="D63" s="14" t="s">
        <v>367</v>
      </c>
      <c r="E63" s="1" t="s">
        <v>226</v>
      </c>
      <c r="F63" s="10" t="s">
        <v>455</v>
      </c>
      <c r="G63" s="1" t="s">
        <v>227</v>
      </c>
      <c r="H63" s="1" t="s">
        <v>1</v>
      </c>
      <c r="I63" s="9">
        <v>150000</v>
      </c>
      <c r="J63" s="9">
        <v>1009188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</row>
    <row r="64" spans="1:86" s="4" customFormat="1" ht="18.899999999999999" customHeight="1" x14ac:dyDescent="0.2">
      <c r="A64" s="3">
        <v>62</v>
      </c>
      <c r="B64" s="1">
        <v>127876</v>
      </c>
      <c r="C64" s="14" t="s">
        <v>366</v>
      </c>
      <c r="D64" s="14" t="s">
        <v>367</v>
      </c>
      <c r="E64" s="1" t="s">
        <v>275</v>
      </c>
      <c r="F64" s="10" t="s">
        <v>462</v>
      </c>
      <c r="G64" s="1" t="s">
        <v>340</v>
      </c>
      <c r="H64" s="1" t="s">
        <v>1</v>
      </c>
      <c r="I64" s="9">
        <v>2100000</v>
      </c>
      <c r="J64" s="9">
        <v>10504064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</row>
    <row r="65" spans="1:86" s="4" customFormat="1" ht="18.899999999999999" customHeight="1" x14ac:dyDescent="0.2">
      <c r="A65" s="3">
        <v>63</v>
      </c>
      <c r="B65" s="1">
        <v>127887</v>
      </c>
      <c r="C65" s="14" t="s">
        <v>366</v>
      </c>
      <c r="D65" s="14" t="s">
        <v>367</v>
      </c>
      <c r="E65" s="1" t="s">
        <v>254</v>
      </c>
      <c r="F65" s="10" t="s">
        <v>467</v>
      </c>
      <c r="G65" s="1" t="s">
        <v>255</v>
      </c>
      <c r="H65" s="1" t="s">
        <v>1</v>
      </c>
      <c r="I65" s="9">
        <v>2850000</v>
      </c>
      <c r="J65" s="9">
        <v>3999378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</row>
    <row r="66" spans="1:86" s="4" customFormat="1" ht="18.899999999999999" customHeight="1" x14ac:dyDescent="0.2">
      <c r="A66" s="3">
        <v>64</v>
      </c>
      <c r="B66" s="1">
        <v>127905</v>
      </c>
      <c r="C66" s="14" t="s">
        <v>366</v>
      </c>
      <c r="D66" s="14" t="s">
        <v>367</v>
      </c>
      <c r="E66" s="1" t="s">
        <v>206</v>
      </c>
      <c r="F66" s="10" t="s">
        <v>473</v>
      </c>
      <c r="G66" s="1" t="s">
        <v>207</v>
      </c>
      <c r="H66" s="1" t="s">
        <v>1</v>
      </c>
      <c r="I66" s="9">
        <v>4050000</v>
      </c>
      <c r="J66" s="9">
        <v>4831709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</row>
    <row r="67" spans="1:86" s="4" customFormat="1" ht="18.899999999999999" customHeight="1" x14ac:dyDescent="0.2">
      <c r="A67" s="3">
        <v>65</v>
      </c>
      <c r="B67" s="1">
        <v>127949</v>
      </c>
      <c r="C67" s="14" t="s">
        <v>366</v>
      </c>
      <c r="D67" s="14" t="s">
        <v>367</v>
      </c>
      <c r="E67" s="1" t="s">
        <v>274</v>
      </c>
      <c r="F67" s="10" t="s">
        <v>512</v>
      </c>
      <c r="G67" s="1" t="s">
        <v>339</v>
      </c>
      <c r="H67" s="1" t="s">
        <v>1</v>
      </c>
      <c r="I67" s="9">
        <v>2700000</v>
      </c>
      <c r="J67" s="9">
        <v>10213520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</row>
    <row r="68" spans="1:86" s="4" customFormat="1" ht="18.899999999999999" customHeight="1" x14ac:dyDescent="0.2">
      <c r="A68" s="3">
        <v>66</v>
      </c>
      <c r="B68" s="1">
        <v>127982</v>
      </c>
      <c r="C68" s="14" t="s">
        <v>366</v>
      </c>
      <c r="D68" s="14" t="s">
        <v>367</v>
      </c>
      <c r="E68" s="1" t="s">
        <v>86</v>
      </c>
      <c r="F68" s="10" t="s">
        <v>540</v>
      </c>
      <c r="G68" s="1" t="s">
        <v>87</v>
      </c>
      <c r="H68" s="1" t="s">
        <v>1</v>
      </c>
      <c r="I68" s="9">
        <v>1800000</v>
      </c>
      <c r="J68" s="9">
        <v>2660570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</row>
    <row r="69" spans="1:86" s="4" customFormat="1" ht="18.899999999999999" customHeight="1" x14ac:dyDescent="0.2">
      <c r="A69" s="3">
        <v>67</v>
      </c>
      <c r="B69" s="1">
        <v>124179</v>
      </c>
      <c r="C69" s="14" t="s">
        <v>366</v>
      </c>
      <c r="D69" s="14" t="s">
        <v>367</v>
      </c>
      <c r="E69" s="1" t="s">
        <v>230</v>
      </c>
      <c r="F69" s="10" t="s">
        <v>386</v>
      </c>
      <c r="G69" s="1" t="s">
        <v>231</v>
      </c>
      <c r="H69" s="1" t="s">
        <v>169</v>
      </c>
      <c r="I69" s="9">
        <v>4350000</v>
      </c>
      <c r="J69" s="9">
        <v>4906235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</row>
    <row r="70" spans="1:86" s="4" customFormat="1" ht="18.899999999999999" customHeight="1" x14ac:dyDescent="0.2">
      <c r="A70" s="3">
        <v>68</v>
      </c>
      <c r="B70" s="1">
        <v>127909</v>
      </c>
      <c r="C70" s="14" t="s">
        <v>366</v>
      </c>
      <c r="D70" s="14" t="s">
        <v>367</v>
      </c>
      <c r="E70" s="1" t="s">
        <v>266</v>
      </c>
      <c r="F70" s="10" t="s">
        <v>477</v>
      </c>
      <c r="G70" s="1" t="s">
        <v>332</v>
      </c>
      <c r="H70" s="1" t="s">
        <v>169</v>
      </c>
      <c r="I70" s="8">
        <v>6750000</v>
      </c>
      <c r="J70" s="8">
        <v>9710857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</row>
    <row r="71" spans="1:86" s="4" customFormat="1" ht="18.899999999999999" customHeight="1" x14ac:dyDescent="0.2">
      <c r="A71" s="3">
        <v>69</v>
      </c>
      <c r="B71" s="1">
        <v>127916</v>
      </c>
      <c r="C71" s="14" t="s">
        <v>366</v>
      </c>
      <c r="D71" s="14" t="s">
        <v>367</v>
      </c>
      <c r="E71" s="1" t="s">
        <v>359</v>
      </c>
      <c r="F71" s="10" t="s">
        <v>484</v>
      </c>
      <c r="G71" s="1" t="s">
        <v>353</v>
      </c>
      <c r="H71" s="1" t="s">
        <v>169</v>
      </c>
      <c r="I71" s="9">
        <v>2850000</v>
      </c>
      <c r="J71" s="9">
        <v>4140584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</row>
    <row r="72" spans="1:86" s="4" customFormat="1" ht="18.899999999999999" customHeight="1" x14ac:dyDescent="0.2">
      <c r="A72" s="3">
        <v>70</v>
      </c>
      <c r="B72" s="1">
        <v>124381</v>
      </c>
      <c r="C72" s="14" t="s">
        <v>366</v>
      </c>
      <c r="D72" s="14" t="s">
        <v>367</v>
      </c>
      <c r="E72" s="1" t="s">
        <v>68</v>
      </c>
      <c r="F72" s="10" t="s">
        <v>391</v>
      </c>
      <c r="G72" s="1" t="s">
        <v>69</v>
      </c>
      <c r="H72" s="1" t="s">
        <v>11</v>
      </c>
      <c r="I72" s="9">
        <v>4119414</v>
      </c>
      <c r="J72" s="9">
        <v>4119414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</row>
    <row r="73" spans="1:86" s="4" customFormat="1" ht="18.899999999999999" customHeight="1" x14ac:dyDescent="0.2">
      <c r="A73" s="3">
        <v>71</v>
      </c>
      <c r="B73" s="1">
        <v>124766</v>
      </c>
      <c r="C73" s="14" t="s">
        <v>366</v>
      </c>
      <c r="D73" s="14" t="s">
        <v>367</v>
      </c>
      <c r="E73" s="1" t="s">
        <v>216</v>
      </c>
      <c r="F73" s="10" t="s">
        <v>405</v>
      </c>
      <c r="G73" s="1" t="s">
        <v>217</v>
      </c>
      <c r="H73" s="1" t="s">
        <v>11</v>
      </c>
      <c r="I73" s="9">
        <v>2400000</v>
      </c>
      <c r="J73" s="9">
        <v>7952997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</row>
    <row r="74" spans="1:86" s="4" customFormat="1" ht="18.899999999999999" customHeight="1" x14ac:dyDescent="0.2">
      <c r="A74" s="3">
        <v>72</v>
      </c>
      <c r="B74" s="1">
        <v>125450</v>
      </c>
      <c r="C74" s="14" t="s">
        <v>366</v>
      </c>
      <c r="D74" s="14" t="s">
        <v>367</v>
      </c>
      <c r="E74" s="1" t="s">
        <v>200</v>
      </c>
      <c r="F74" s="10" t="s">
        <v>423</v>
      </c>
      <c r="G74" s="1" t="s">
        <v>201</v>
      </c>
      <c r="H74" s="1" t="s">
        <v>11</v>
      </c>
      <c r="I74" s="9">
        <v>900000</v>
      </c>
      <c r="J74" s="9">
        <v>1275257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</row>
    <row r="75" spans="1:86" s="4" customFormat="1" ht="18.899999999999999" customHeight="1" x14ac:dyDescent="0.2">
      <c r="A75" s="3">
        <v>73</v>
      </c>
      <c r="B75" s="1">
        <v>125778</v>
      </c>
      <c r="C75" s="14" t="s">
        <v>366</v>
      </c>
      <c r="D75" s="14" t="s">
        <v>367</v>
      </c>
      <c r="E75" s="1" t="s">
        <v>176</v>
      </c>
      <c r="F75" s="10" t="s">
        <v>425</v>
      </c>
      <c r="G75" s="1" t="s">
        <v>150</v>
      </c>
      <c r="H75" s="1" t="s">
        <v>11</v>
      </c>
      <c r="I75" s="8">
        <v>1200000</v>
      </c>
      <c r="J75" s="8">
        <v>3656961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</row>
    <row r="76" spans="1:86" s="4" customFormat="1" ht="18.899999999999999" customHeight="1" x14ac:dyDescent="0.2">
      <c r="A76" s="3">
        <v>74</v>
      </c>
      <c r="B76" s="1">
        <v>126258</v>
      </c>
      <c r="C76" s="14" t="s">
        <v>366</v>
      </c>
      <c r="D76" s="14" t="s">
        <v>367</v>
      </c>
      <c r="E76" s="1" t="s">
        <v>45</v>
      </c>
      <c r="F76" s="10" t="s">
        <v>428</v>
      </c>
      <c r="G76" s="1" t="s">
        <v>46</v>
      </c>
      <c r="H76" s="1" t="s">
        <v>11</v>
      </c>
      <c r="I76" s="9">
        <v>3300000</v>
      </c>
      <c r="J76" s="9">
        <v>3381512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</row>
    <row r="77" spans="1:86" s="4" customFormat="1" ht="18.899999999999999" customHeight="1" x14ac:dyDescent="0.2">
      <c r="A77" s="3">
        <v>75</v>
      </c>
      <c r="B77" s="1">
        <v>127929</v>
      </c>
      <c r="C77" s="14" t="s">
        <v>366</v>
      </c>
      <c r="D77" s="14" t="s">
        <v>367</v>
      </c>
      <c r="E77" s="1" t="s">
        <v>269</v>
      </c>
      <c r="F77" s="10" t="s">
        <v>496</v>
      </c>
      <c r="G77" s="1" t="s">
        <v>334</v>
      </c>
      <c r="H77" s="1" t="s">
        <v>11</v>
      </c>
      <c r="I77" s="9">
        <v>300000</v>
      </c>
      <c r="J77" s="9">
        <v>2216585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</row>
    <row r="78" spans="1:86" s="4" customFormat="1" ht="18.899999999999999" customHeight="1" x14ac:dyDescent="0.2">
      <c r="A78" s="3">
        <v>76</v>
      </c>
      <c r="B78" s="1">
        <v>127952</v>
      </c>
      <c r="C78" s="14" t="s">
        <v>366</v>
      </c>
      <c r="D78" s="14" t="s">
        <v>367</v>
      </c>
      <c r="E78" s="1" t="s">
        <v>159</v>
      </c>
      <c r="F78" s="10" t="s">
        <v>515</v>
      </c>
      <c r="G78" s="1" t="s">
        <v>160</v>
      </c>
      <c r="H78" s="1" t="s">
        <v>11</v>
      </c>
      <c r="I78" s="9">
        <v>2700000</v>
      </c>
      <c r="J78" s="9">
        <v>5079584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</row>
    <row r="79" spans="1:86" s="4" customFormat="1" ht="18.899999999999999" customHeight="1" x14ac:dyDescent="0.2">
      <c r="A79" s="3">
        <v>77</v>
      </c>
      <c r="B79" s="1">
        <v>127959</v>
      </c>
      <c r="C79" s="14" t="s">
        <v>366</v>
      </c>
      <c r="D79" s="14" t="s">
        <v>367</v>
      </c>
      <c r="E79" s="1" t="s">
        <v>96</v>
      </c>
      <c r="F79" s="10" t="s">
        <v>522</v>
      </c>
      <c r="G79" s="1" t="s">
        <v>97</v>
      </c>
      <c r="H79" s="1" t="s">
        <v>11</v>
      </c>
      <c r="I79" s="9">
        <v>1650000</v>
      </c>
      <c r="J79" s="9">
        <v>5445399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</row>
    <row r="80" spans="1:86" s="4" customFormat="1" ht="18.899999999999999" customHeight="1" x14ac:dyDescent="0.2">
      <c r="A80" s="3">
        <v>78</v>
      </c>
      <c r="B80" s="1">
        <v>127913</v>
      </c>
      <c r="C80" s="14" t="s">
        <v>366</v>
      </c>
      <c r="D80" s="14" t="s">
        <v>367</v>
      </c>
      <c r="E80" s="1" t="s">
        <v>357</v>
      </c>
      <c r="F80" s="10" t="s">
        <v>481</v>
      </c>
      <c r="G80" s="1" t="s">
        <v>309</v>
      </c>
      <c r="H80" s="1" t="s">
        <v>79</v>
      </c>
      <c r="I80" s="9">
        <v>1650000</v>
      </c>
      <c r="J80" s="9">
        <v>8873960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</row>
    <row r="81" spans="1:86" s="4" customFormat="1" ht="18.899999999999999" customHeight="1" x14ac:dyDescent="0.2">
      <c r="A81" s="3">
        <v>79</v>
      </c>
      <c r="B81" s="1">
        <v>127926</v>
      </c>
      <c r="C81" s="14" t="s">
        <v>366</v>
      </c>
      <c r="D81" s="14" t="s">
        <v>367</v>
      </c>
      <c r="E81" s="1" t="s">
        <v>232</v>
      </c>
      <c r="F81" s="10" t="s">
        <v>493</v>
      </c>
      <c r="G81" s="1" t="s">
        <v>233</v>
      </c>
      <c r="H81" s="1" t="s">
        <v>79</v>
      </c>
      <c r="I81" s="9">
        <v>900000</v>
      </c>
      <c r="J81" s="9">
        <v>1965601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</row>
    <row r="82" spans="1:86" s="4" customFormat="1" ht="18.899999999999999" customHeight="1" x14ac:dyDescent="0.2">
      <c r="A82" s="3">
        <v>80</v>
      </c>
      <c r="B82" s="6">
        <v>127935</v>
      </c>
      <c r="C82" s="14" t="s">
        <v>366</v>
      </c>
      <c r="D82" s="14" t="s">
        <v>367</v>
      </c>
      <c r="E82" s="1" t="s">
        <v>291</v>
      </c>
      <c r="F82" s="10" t="s">
        <v>501</v>
      </c>
      <c r="G82" s="1" t="s">
        <v>237</v>
      </c>
      <c r="H82" s="6" t="s">
        <v>79</v>
      </c>
      <c r="I82" s="9">
        <v>1500000</v>
      </c>
      <c r="J82" s="9">
        <v>6434185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</row>
    <row r="83" spans="1:86" s="4" customFormat="1" ht="18.899999999999999" customHeight="1" x14ac:dyDescent="0.2">
      <c r="A83" s="3">
        <v>81</v>
      </c>
      <c r="B83" s="3">
        <v>127973</v>
      </c>
      <c r="C83" s="14" t="s">
        <v>366</v>
      </c>
      <c r="D83" s="14" t="s">
        <v>367</v>
      </c>
      <c r="E83" s="1" t="s">
        <v>305</v>
      </c>
      <c r="F83" s="10" t="s">
        <v>534</v>
      </c>
      <c r="G83" s="1" t="s">
        <v>317</v>
      </c>
      <c r="H83" s="1" t="s">
        <v>79</v>
      </c>
      <c r="I83" s="9">
        <v>3450000</v>
      </c>
      <c r="J83" s="9">
        <v>20700000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</row>
    <row r="84" spans="1:86" s="4" customFormat="1" ht="18.899999999999999" customHeight="1" x14ac:dyDescent="0.2">
      <c r="A84" s="3">
        <v>82</v>
      </c>
      <c r="B84" s="1">
        <v>127984</v>
      </c>
      <c r="C84" s="14" t="s">
        <v>366</v>
      </c>
      <c r="D84" s="14" t="s">
        <v>367</v>
      </c>
      <c r="E84" s="1" t="s">
        <v>264</v>
      </c>
      <c r="F84" s="10" t="s">
        <v>541</v>
      </c>
      <c r="G84" s="1" t="s">
        <v>330</v>
      </c>
      <c r="H84" s="1" t="s">
        <v>79</v>
      </c>
      <c r="I84" s="9">
        <v>1050000</v>
      </c>
      <c r="J84" s="9">
        <v>2389982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</row>
    <row r="85" spans="1:86" s="4" customFormat="1" ht="18.899999999999999" customHeight="1" x14ac:dyDescent="0.2">
      <c r="A85" s="3">
        <v>83</v>
      </c>
      <c r="B85" s="1">
        <v>127987</v>
      </c>
      <c r="C85" s="14" t="s">
        <v>366</v>
      </c>
      <c r="D85" s="14" t="s">
        <v>367</v>
      </c>
      <c r="E85" s="1" t="s">
        <v>284</v>
      </c>
      <c r="F85" s="10" t="s">
        <v>544</v>
      </c>
      <c r="G85" s="1" t="s">
        <v>346</v>
      </c>
      <c r="H85" s="1" t="s">
        <v>79</v>
      </c>
      <c r="I85" s="9">
        <v>600000</v>
      </c>
      <c r="J85" s="9">
        <v>2627702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</row>
  </sheetData>
  <autoFilter ref="A2:J85" xr:uid="{00000000-0009-0000-0000-000002000000}"/>
  <sortState xmlns:xlrd2="http://schemas.microsoft.com/office/spreadsheetml/2017/richdata2" ref="A3:J85">
    <sortCondition ref="H3:H85"/>
    <sortCondition ref="B3:B85"/>
  </sortState>
  <mergeCells count="1">
    <mergeCell ref="C1:J1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doporučené k podpoře</vt:lpstr>
      <vt:lpstr>nedoporučené k podpoře</vt:lpstr>
      <vt:lpstr>'doporučené k podpoře'!Názvy_tisku</vt:lpstr>
      <vt:lpstr>'nedoporučené k podpoře'!Názvy_tisku</vt:lpstr>
      <vt:lpstr>'doporučené k podpoře'!Oblast_tisku</vt:lpstr>
      <vt:lpstr>'nedoporučené k podpoře'!Oblast_tisku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Kohoutková Kateřina</dc:creator>
  <cp:lastModifiedBy>Tichá Miroslava</cp:lastModifiedBy>
  <cp:lastPrinted>2022-06-30T19:36:48Z</cp:lastPrinted>
  <dcterms:created xsi:type="dcterms:W3CDTF">2022-01-17T07:11:40Z</dcterms:created>
  <dcterms:modified xsi:type="dcterms:W3CDTF">2022-06-30T19:37:04Z</dcterms:modified>
</cp:coreProperties>
</file>